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1087990555C\Desktop\"/>
    </mc:Choice>
  </mc:AlternateContent>
  <workbookProtection lockStructure="1"/>
  <bookViews>
    <workbookView xWindow="0" yWindow="210" windowWidth="28800" windowHeight="12090"/>
  </bookViews>
  <sheets>
    <sheet name="SBP CA" sheetId="2" r:id="rId1"/>
    <sheet name="DOB" sheetId="4" r:id="rId2"/>
    <sheet name="Sheet1" sheetId="5" r:id="rId3"/>
  </sheets>
  <definedNames>
    <definedName name="_xlnm.Print_Area" localSheetId="0">'SBP CA'!$A$1:$I$51</definedName>
  </definedNames>
  <calcPr calcId="162913"/>
</workbook>
</file>

<file path=xl/calcChain.xml><?xml version="1.0" encoding="utf-8"?>
<calcChain xmlns="http://schemas.openxmlformats.org/spreadsheetml/2006/main">
  <c r="D2" i="2" l="1"/>
  <c r="B3" i="2" l="1"/>
  <c r="B4" i="2" s="1"/>
  <c r="B5" i="2" s="1"/>
  <c r="B6" i="2" s="1"/>
  <c r="B7" i="2" s="1"/>
  <c r="B8" i="2" s="1"/>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D3" i="2" l="1"/>
  <c r="D4" i="2" s="1"/>
  <c r="D5" i="2" s="1"/>
  <c r="D6" i="2" s="1"/>
  <c r="D7" i="2" s="1"/>
  <c r="D8" i="2" s="1"/>
  <c r="D9" i="2" s="1"/>
  <c r="D10" i="2" s="1"/>
  <c r="D11" i="2" s="1"/>
  <c r="D12" i="2" s="1"/>
  <c r="D13" i="2" s="1"/>
  <c r="D14" i="2" s="1"/>
  <c r="D15" i="2" s="1"/>
  <c r="D16" i="2" s="1"/>
  <c r="D17" i="2" s="1"/>
  <c r="D18" i="2" s="1"/>
  <c r="D19" i="2" s="1"/>
  <c r="D20" i="2" s="1"/>
  <c r="D21" i="2" s="1"/>
  <c r="D22" i="2" s="1"/>
  <c r="D23" i="2" s="1"/>
  <c r="D24" i="2" s="1"/>
  <c r="D25" i="2" s="1"/>
  <c r="D26" i="2" s="1"/>
  <c r="D27" i="2" s="1"/>
  <c r="D28" i="2" s="1"/>
  <c r="D29" i="2" s="1"/>
  <c r="D30" i="2" s="1"/>
  <c r="D31" i="2" s="1"/>
  <c r="G47" i="2" l="1"/>
  <c r="B47" i="2" l="1"/>
  <c r="I10" i="5" l="1"/>
  <c r="H10" i="5"/>
  <c r="D1" i="5"/>
  <c r="D11" i="5"/>
  <c r="E11" i="5" s="1"/>
  <c r="D12" i="5"/>
  <c r="E12" i="5" s="1"/>
  <c r="D13" i="5"/>
  <c r="E13" i="5" s="1"/>
  <c r="D14" i="5"/>
  <c r="E14" i="5" s="1"/>
  <c r="D15" i="5"/>
  <c r="E15" i="5" s="1"/>
  <c r="D16" i="5"/>
  <c r="E16" i="5" s="1"/>
  <c r="D17" i="5"/>
  <c r="E17" i="5" s="1"/>
  <c r="D18" i="5"/>
  <c r="E18" i="5" s="1"/>
  <c r="D19" i="5"/>
  <c r="E19" i="5" s="1"/>
  <c r="D20" i="5"/>
  <c r="E20" i="5" s="1"/>
  <c r="D21" i="5"/>
  <c r="E21" i="5" s="1"/>
  <c r="D22" i="5"/>
  <c r="E22" i="5" s="1"/>
  <c r="D23" i="5"/>
  <c r="E23" i="5" s="1"/>
  <c r="D24" i="5"/>
  <c r="E24" i="5" s="1"/>
  <c r="D25" i="5"/>
  <c r="E25" i="5" s="1"/>
  <c r="D26" i="5"/>
  <c r="E26" i="5" s="1"/>
  <c r="D27" i="5"/>
  <c r="E27" i="5" s="1"/>
  <c r="D28" i="5"/>
  <c r="E28" i="5" s="1"/>
  <c r="D29" i="5"/>
  <c r="E29" i="5" s="1"/>
  <c r="D30" i="5"/>
  <c r="E30" i="5" s="1"/>
  <c r="D31" i="5"/>
  <c r="E31" i="5" s="1"/>
  <c r="D32" i="5"/>
  <c r="E32" i="5" s="1"/>
  <c r="D33" i="5"/>
  <c r="E33" i="5" s="1"/>
  <c r="D34" i="5"/>
  <c r="E34" i="5" s="1"/>
  <c r="D35" i="5"/>
  <c r="E35" i="5" s="1"/>
  <c r="D36" i="5"/>
  <c r="E36" i="5" s="1"/>
  <c r="D37" i="5"/>
  <c r="E37" i="5" s="1"/>
  <c r="D38" i="5"/>
  <c r="E38" i="5" s="1"/>
  <c r="D39" i="5"/>
  <c r="E39" i="5" s="1"/>
  <c r="D40" i="5"/>
  <c r="E40" i="5" s="1"/>
  <c r="D41" i="5"/>
  <c r="E41" i="5" s="1"/>
  <c r="D42" i="5"/>
  <c r="E42" i="5" s="1"/>
  <c r="D43" i="5"/>
  <c r="E43" i="5" s="1"/>
  <c r="D44" i="5"/>
  <c r="E44" i="5" s="1"/>
  <c r="D45" i="5"/>
  <c r="E45" i="5" s="1"/>
  <c r="D46" i="5"/>
  <c r="E46" i="5" s="1"/>
  <c r="D47" i="5"/>
  <c r="E47" i="5" s="1"/>
  <c r="D48" i="5"/>
  <c r="E48" i="5" s="1"/>
  <c r="D49" i="5"/>
  <c r="E49" i="5" s="1"/>
  <c r="D50" i="5"/>
  <c r="E50" i="5" s="1"/>
  <c r="D51" i="5"/>
  <c r="E51" i="5" s="1"/>
  <c r="D52" i="5"/>
  <c r="E52" i="5" s="1"/>
  <c r="D53" i="5"/>
  <c r="E53" i="5" s="1"/>
  <c r="D54" i="5"/>
  <c r="E54" i="5" s="1"/>
  <c r="D55" i="5"/>
  <c r="E55" i="5" s="1"/>
  <c r="D56" i="5"/>
  <c r="E56" i="5" s="1"/>
  <c r="D57" i="5"/>
  <c r="E57" i="5" s="1"/>
  <c r="D58" i="5"/>
  <c r="E58" i="5" s="1"/>
  <c r="D59" i="5"/>
  <c r="E59" i="5" s="1"/>
  <c r="D60" i="5"/>
  <c r="E60" i="5" s="1"/>
  <c r="D61" i="5"/>
  <c r="E61" i="5" s="1"/>
  <c r="D62" i="5"/>
  <c r="E62" i="5" s="1"/>
  <c r="D63" i="5"/>
  <c r="E63" i="5" s="1"/>
  <c r="D64" i="5"/>
  <c r="E64" i="5" s="1"/>
  <c r="D65" i="5"/>
  <c r="E65" i="5" s="1"/>
  <c r="D66" i="5"/>
  <c r="E66" i="5" s="1"/>
  <c r="D67" i="5"/>
  <c r="E67" i="5" s="1"/>
  <c r="D68" i="5"/>
  <c r="E68" i="5" s="1"/>
  <c r="D69" i="5"/>
  <c r="E69" i="5" s="1"/>
  <c r="D70" i="5"/>
  <c r="E70" i="5" s="1"/>
  <c r="D71" i="5"/>
  <c r="E71" i="5" s="1"/>
  <c r="D72" i="5"/>
  <c r="E72" i="5" s="1"/>
  <c r="D73" i="5"/>
  <c r="E73" i="5" s="1"/>
  <c r="D74" i="5"/>
  <c r="E74" i="5" s="1"/>
  <c r="D75" i="5"/>
  <c r="E75" i="5" s="1"/>
  <c r="D76" i="5"/>
  <c r="E76" i="5" s="1"/>
  <c r="D77" i="5"/>
  <c r="E77" i="5" s="1"/>
  <c r="D78" i="5"/>
  <c r="E78" i="5" s="1"/>
  <c r="D79" i="5"/>
  <c r="E79" i="5" s="1"/>
  <c r="D80" i="5"/>
  <c r="E80" i="5" s="1"/>
  <c r="D81" i="5"/>
  <c r="E81" i="5" s="1"/>
  <c r="D82" i="5"/>
  <c r="E82" i="5" s="1"/>
  <c r="D83" i="5"/>
  <c r="E83" i="5" s="1"/>
  <c r="D84" i="5"/>
  <c r="E84" i="5" s="1"/>
  <c r="D85" i="5"/>
  <c r="E85" i="5" s="1"/>
  <c r="D86" i="5"/>
  <c r="E86" i="5" s="1"/>
  <c r="D87" i="5"/>
  <c r="E87" i="5" s="1"/>
  <c r="D88" i="5"/>
  <c r="E88" i="5" s="1"/>
  <c r="D89" i="5"/>
  <c r="E89" i="5" s="1"/>
  <c r="D90" i="5"/>
  <c r="E90" i="5" s="1"/>
  <c r="D91" i="5"/>
  <c r="E91" i="5" s="1"/>
  <c r="D92" i="5"/>
  <c r="E92" i="5" s="1"/>
  <c r="D93" i="5"/>
  <c r="E93" i="5" s="1"/>
  <c r="D94" i="5"/>
  <c r="E94" i="5" s="1"/>
  <c r="D95" i="5"/>
  <c r="E95" i="5" s="1"/>
  <c r="D96" i="5"/>
  <c r="E96" i="5" s="1"/>
  <c r="D97" i="5"/>
  <c r="E97" i="5" s="1"/>
  <c r="D98" i="5"/>
  <c r="E98" i="5" s="1"/>
  <c r="D99" i="5"/>
  <c r="E99" i="5" s="1"/>
  <c r="D100" i="5"/>
  <c r="E100" i="5" s="1"/>
  <c r="D101" i="5"/>
  <c r="E101" i="5" s="1"/>
  <c r="D102" i="5"/>
  <c r="E102" i="5" s="1"/>
  <c r="D103" i="5"/>
  <c r="E103" i="5" s="1"/>
  <c r="D104" i="5"/>
  <c r="E104" i="5" s="1"/>
  <c r="D105" i="5"/>
  <c r="E105" i="5" s="1"/>
  <c r="D106" i="5"/>
  <c r="E106" i="5" s="1"/>
  <c r="D107" i="5"/>
  <c r="E107" i="5" s="1"/>
  <c r="D108" i="5"/>
  <c r="E108" i="5" s="1"/>
  <c r="D109" i="5"/>
  <c r="E109" i="5" s="1"/>
  <c r="D110" i="5"/>
  <c r="E110" i="5" s="1"/>
  <c r="D111" i="5"/>
  <c r="E111" i="5" s="1"/>
  <c r="D112" i="5"/>
  <c r="E112" i="5" s="1"/>
  <c r="D113" i="5"/>
  <c r="E113" i="5" s="1"/>
  <c r="D114" i="5"/>
  <c r="E114" i="5" s="1"/>
  <c r="D115" i="5"/>
  <c r="E115" i="5" s="1"/>
  <c r="D116" i="5"/>
  <c r="E116" i="5" s="1"/>
  <c r="D117" i="5"/>
  <c r="E117" i="5" s="1"/>
  <c r="D118" i="5"/>
  <c r="E118" i="5" s="1"/>
  <c r="D119" i="5"/>
  <c r="E119" i="5" s="1"/>
  <c r="D120" i="5"/>
  <c r="E120" i="5" s="1"/>
  <c r="D121" i="5"/>
  <c r="E121" i="5" s="1"/>
  <c r="D122" i="5"/>
  <c r="E122" i="5" s="1"/>
  <c r="D123" i="5"/>
  <c r="E123" i="5" s="1"/>
  <c r="D124" i="5"/>
  <c r="E124" i="5" s="1"/>
  <c r="D125" i="5"/>
  <c r="E125" i="5" s="1"/>
  <c r="D126" i="5"/>
  <c r="E126" i="5" s="1"/>
  <c r="D127" i="5"/>
  <c r="E127" i="5" s="1"/>
  <c r="D128" i="5"/>
  <c r="E128" i="5" s="1"/>
  <c r="D129" i="5"/>
  <c r="E129" i="5" s="1"/>
  <c r="D130" i="5"/>
  <c r="E130" i="5" s="1"/>
  <c r="D131" i="5"/>
  <c r="E131" i="5" s="1"/>
  <c r="D132" i="5"/>
  <c r="E132" i="5" s="1"/>
  <c r="D133" i="5"/>
  <c r="E133" i="5" s="1"/>
  <c r="D134" i="5"/>
  <c r="E134" i="5" s="1"/>
  <c r="D135" i="5"/>
  <c r="E135" i="5" s="1"/>
  <c r="D136" i="5"/>
  <c r="E136" i="5" s="1"/>
  <c r="D137" i="5"/>
  <c r="E137" i="5" s="1"/>
  <c r="D138" i="5"/>
  <c r="E138" i="5" s="1"/>
  <c r="D139" i="5"/>
  <c r="E139" i="5" s="1"/>
  <c r="D140" i="5"/>
  <c r="E140" i="5" s="1"/>
  <c r="D141" i="5"/>
  <c r="E141" i="5" s="1"/>
  <c r="D142" i="5"/>
  <c r="E142" i="5" s="1"/>
  <c r="D143" i="5"/>
  <c r="E143" i="5" s="1"/>
  <c r="D144" i="5"/>
  <c r="E144" i="5" s="1"/>
  <c r="D145" i="5"/>
  <c r="E145" i="5" s="1"/>
  <c r="D146" i="5"/>
  <c r="E146" i="5" s="1"/>
  <c r="D147" i="5"/>
  <c r="E147" i="5" s="1"/>
  <c r="F147" i="5" s="1"/>
  <c r="G147" i="5" s="1"/>
  <c r="D148" i="5"/>
  <c r="E148" i="5" s="1"/>
  <c r="D149" i="5"/>
  <c r="E149" i="5" s="1"/>
  <c r="D150" i="5"/>
  <c r="E150" i="5" s="1"/>
  <c r="D151" i="5"/>
  <c r="E151" i="5" s="1"/>
  <c r="F151" i="5" s="1"/>
  <c r="G151" i="5" s="1"/>
  <c r="D152" i="5"/>
  <c r="E152" i="5" s="1"/>
  <c r="D153" i="5"/>
  <c r="E153" i="5" s="1"/>
  <c r="D154" i="5"/>
  <c r="E154" i="5" s="1"/>
  <c r="D155" i="5"/>
  <c r="E155" i="5" s="1"/>
  <c r="F155" i="5" s="1"/>
  <c r="G155" i="5" s="1"/>
  <c r="D156" i="5"/>
  <c r="E156" i="5" s="1"/>
  <c r="D157" i="5"/>
  <c r="E157" i="5" s="1"/>
  <c r="D158" i="5"/>
  <c r="E158" i="5" s="1"/>
  <c r="D159" i="5"/>
  <c r="E159" i="5" s="1"/>
  <c r="F159" i="5" s="1"/>
  <c r="G159" i="5" s="1"/>
  <c r="D160" i="5"/>
  <c r="E160" i="5" s="1"/>
  <c r="D161" i="5"/>
  <c r="E161" i="5" s="1"/>
  <c r="D162" i="5"/>
  <c r="E162" i="5" s="1"/>
  <c r="D163" i="5"/>
  <c r="E163" i="5" s="1"/>
  <c r="F163" i="5" s="1"/>
  <c r="G163" i="5" s="1"/>
  <c r="D164" i="5"/>
  <c r="E164" i="5" s="1"/>
  <c r="D165" i="5"/>
  <c r="E165" i="5" s="1"/>
  <c r="D166" i="5"/>
  <c r="E166" i="5" s="1"/>
  <c r="D167" i="5"/>
  <c r="E167" i="5" s="1"/>
  <c r="F167" i="5" s="1"/>
  <c r="G167" i="5" s="1"/>
  <c r="D168" i="5"/>
  <c r="E168" i="5" s="1"/>
  <c r="D169" i="5"/>
  <c r="E169" i="5" s="1"/>
  <c r="D170" i="5"/>
  <c r="E170" i="5" s="1"/>
  <c r="D171" i="5"/>
  <c r="E171" i="5" s="1"/>
  <c r="F171" i="5" s="1"/>
  <c r="G171" i="5" s="1"/>
  <c r="D172" i="5"/>
  <c r="E172" i="5" s="1"/>
  <c r="D173" i="5"/>
  <c r="E173" i="5" s="1"/>
  <c r="D174" i="5"/>
  <c r="E174" i="5" s="1"/>
  <c r="D175" i="5"/>
  <c r="E175" i="5" s="1"/>
  <c r="F175" i="5" s="1"/>
  <c r="G175" i="5" s="1"/>
  <c r="D176" i="5"/>
  <c r="E176" i="5" s="1"/>
  <c r="D177" i="5"/>
  <c r="E177" i="5" s="1"/>
  <c r="D178" i="5"/>
  <c r="E178" i="5" s="1"/>
  <c r="D179" i="5"/>
  <c r="E179" i="5" s="1"/>
  <c r="F179" i="5" s="1"/>
  <c r="G179" i="5" s="1"/>
  <c r="D180" i="5"/>
  <c r="E180" i="5" s="1"/>
  <c r="D181" i="5"/>
  <c r="E181" i="5" s="1"/>
  <c r="D182" i="5"/>
  <c r="E182" i="5" s="1"/>
  <c r="D183" i="5"/>
  <c r="E183" i="5" s="1"/>
  <c r="F183" i="5" s="1"/>
  <c r="G183" i="5" s="1"/>
  <c r="D184" i="5"/>
  <c r="E184" i="5" s="1"/>
  <c r="D185" i="5"/>
  <c r="E185" i="5" s="1"/>
  <c r="D186" i="5"/>
  <c r="E186" i="5" s="1"/>
  <c r="D187" i="5"/>
  <c r="E187" i="5" s="1"/>
  <c r="F187" i="5" s="1"/>
  <c r="G187" i="5" s="1"/>
  <c r="D188" i="5"/>
  <c r="E188" i="5" s="1"/>
  <c r="D189" i="5"/>
  <c r="E189" i="5" s="1"/>
  <c r="F189" i="5" s="1"/>
  <c r="G189" i="5" s="1"/>
  <c r="D190" i="5"/>
  <c r="E190" i="5" s="1"/>
  <c r="D191" i="5"/>
  <c r="E191" i="5" s="1"/>
  <c r="F191" i="5" s="1"/>
  <c r="G191" i="5" s="1"/>
  <c r="D192" i="5"/>
  <c r="E192" i="5" s="1"/>
  <c r="D193" i="5"/>
  <c r="E193" i="5" s="1"/>
  <c r="F193" i="5" s="1"/>
  <c r="G193" i="5" s="1"/>
  <c r="D194" i="5"/>
  <c r="E194" i="5" s="1"/>
  <c r="D195" i="5"/>
  <c r="E195" i="5" s="1"/>
  <c r="F195" i="5" s="1"/>
  <c r="G195" i="5" s="1"/>
  <c r="D196" i="5"/>
  <c r="E196" i="5" s="1"/>
  <c r="D197" i="5"/>
  <c r="E197" i="5" s="1"/>
  <c r="F197" i="5" s="1"/>
  <c r="G197" i="5" s="1"/>
  <c r="D198" i="5"/>
  <c r="E198" i="5" s="1"/>
  <c r="D199" i="5"/>
  <c r="E199" i="5" s="1"/>
  <c r="F199" i="5" s="1"/>
  <c r="G199" i="5" s="1"/>
  <c r="D200" i="5"/>
  <c r="E200" i="5" s="1"/>
  <c r="C12" i="5"/>
  <c r="C13" i="5"/>
  <c r="C14" i="5"/>
  <c r="C15" i="5"/>
  <c r="C16" i="5"/>
  <c r="C17" i="5"/>
  <c r="C18" i="5"/>
  <c r="F18" i="5" s="1"/>
  <c r="G18" i="5" s="1"/>
  <c r="C19" i="5"/>
  <c r="C20" i="5"/>
  <c r="C21" i="5"/>
  <c r="C22" i="5"/>
  <c r="F22" i="5" s="1"/>
  <c r="G22" i="5" s="1"/>
  <c r="C23" i="5"/>
  <c r="C24" i="5"/>
  <c r="C25" i="5"/>
  <c r="C26" i="5"/>
  <c r="F26" i="5" s="1"/>
  <c r="G26" i="5" s="1"/>
  <c r="C27" i="5"/>
  <c r="C28" i="5"/>
  <c r="C29" i="5"/>
  <c r="C30" i="5"/>
  <c r="F30" i="5" s="1"/>
  <c r="G30" i="5" s="1"/>
  <c r="C31" i="5"/>
  <c r="C32" i="5"/>
  <c r="C33" i="5"/>
  <c r="C34" i="5"/>
  <c r="F34" i="5" s="1"/>
  <c r="G34" i="5" s="1"/>
  <c r="C35" i="5"/>
  <c r="C36" i="5"/>
  <c r="C37" i="5"/>
  <c r="C38" i="5"/>
  <c r="F38" i="5" s="1"/>
  <c r="G38" i="5" s="1"/>
  <c r="C39" i="5"/>
  <c r="C40" i="5"/>
  <c r="C41" i="5"/>
  <c r="C42" i="5"/>
  <c r="F42" i="5" s="1"/>
  <c r="G42" i="5" s="1"/>
  <c r="C43" i="5"/>
  <c r="C44" i="5"/>
  <c r="C45" i="5"/>
  <c r="C46" i="5"/>
  <c r="F46" i="5" s="1"/>
  <c r="G46" i="5" s="1"/>
  <c r="C47" i="5"/>
  <c r="C48" i="5"/>
  <c r="C49" i="5"/>
  <c r="C50" i="5"/>
  <c r="F50" i="5" s="1"/>
  <c r="G50" i="5" s="1"/>
  <c r="C51" i="5"/>
  <c r="C52" i="5"/>
  <c r="C53" i="5"/>
  <c r="C54" i="5"/>
  <c r="F54" i="5" s="1"/>
  <c r="G54" i="5" s="1"/>
  <c r="C55" i="5"/>
  <c r="C56" i="5"/>
  <c r="C57" i="5"/>
  <c r="C58" i="5"/>
  <c r="F58" i="5" s="1"/>
  <c r="G58" i="5" s="1"/>
  <c r="C59" i="5"/>
  <c r="C60" i="5"/>
  <c r="C61" i="5"/>
  <c r="C62" i="5"/>
  <c r="F62" i="5" s="1"/>
  <c r="G62" i="5" s="1"/>
  <c r="C63" i="5"/>
  <c r="C64" i="5"/>
  <c r="C65" i="5"/>
  <c r="C66" i="5"/>
  <c r="F66" i="5" s="1"/>
  <c r="G66" i="5" s="1"/>
  <c r="C67" i="5"/>
  <c r="C68" i="5"/>
  <c r="C69" i="5"/>
  <c r="C70" i="5"/>
  <c r="C71" i="5"/>
  <c r="C72" i="5"/>
  <c r="C73" i="5"/>
  <c r="C74" i="5"/>
  <c r="C75" i="5"/>
  <c r="C76" i="5"/>
  <c r="F76" i="5" s="1"/>
  <c r="G76" i="5" s="1"/>
  <c r="C77" i="5"/>
  <c r="C78" i="5"/>
  <c r="C79" i="5"/>
  <c r="C80" i="5"/>
  <c r="F80" i="5" s="1"/>
  <c r="G80" i="5" s="1"/>
  <c r="C81" i="5"/>
  <c r="C82" i="5"/>
  <c r="C83" i="5"/>
  <c r="C84" i="5"/>
  <c r="F84" i="5" s="1"/>
  <c r="G84" i="5" s="1"/>
  <c r="C85" i="5"/>
  <c r="C86" i="5"/>
  <c r="C87" i="5"/>
  <c r="C88" i="5"/>
  <c r="F88" i="5" s="1"/>
  <c r="G88" i="5" s="1"/>
  <c r="C89" i="5"/>
  <c r="C90" i="5"/>
  <c r="C91" i="5"/>
  <c r="C92" i="5"/>
  <c r="F92" i="5" s="1"/>
  <c r="G92" i="5" s="1"/>
  <c r="C93" i="5"/>
  <c r="C94" i="5"/>
  <c r="F94" i="5" s="1"/>
  <c r="G94" i="5" s="1"/>
  <c r="C95" i="5"/>
  <c r="C96" i="5"/>
  <c r="C97" i="5"/>
  <c r="C98" i="5"/>
  <c r="F98" i="5" s="1"/>
  <c r="G98" i="5" s="1"/>
  <c r="C99" i="5"/>
  <c r="C100" i="5"/>
  <c r="C101" i="5"/>
  <c r="C102" i="5"/>
  <c r="F102" i="5" s="1"/>
  <c r="G102" i="5" s="1"/>
  <c r="C103" i="5"/>
  <c r="C104" i="5"/>
  <c r="C105" i="5"/>
  <c r="C106" i="5"/>
  <c r="F106" i="5" s="1"/>
  <c r="G106" i="5" s="1"/>
  <c r="C107" i="5"/>
  <c r="C108" i="5"/>
  <c r="C109" i="5"/>
  <c r="C110" i="5"/>
  <c r="F110" i="5" s="1"/>
  <c r="G110" i="5" s="1"/>
  <c r="C111" i="5"/>
  <c r="C112" i="5"/>
  <c r="C113" i="5"/>
  <c r="C114" i="5"/>
  <c r="F114" i="5" s="1"/>
  <c r="G114" i="5" s="1"/>
  <c r="C115" i="5"/>
  <c r="C116" i="5"/>
  <c r="C117" i="5"/>
  <c r="C118" i="5"/>
  <c r="C119" i="5"/>
  <c r="C120" i="5"/>
  <c r="C121" i="5"/>
  <c r="C122" i="5"/>
  <c r="C123" i="5"/>
  <c r="C124" i="5"/>
  <c r="C125" i="5"/>
  <c r="C126" i="5"/>
  <c r="C127" i="5"/>
  <c r="C128" i="5"/>
  <c r="C129" i="5"/>
  <c r="C130" i="5"/>
  <c r="F130" i="5" s="1"/>
  <c r="G130" i="5" s="1"/>
  <c r="C131" i="5"/>
  <c r="C132" i="5"/>
  <c r="C133" i="5"/>
  <c r="C134" i="5"/>
  <c r="F134" i="5" s="1"/>
  <c r="G134" i="5" s="1"/>
  <c r="C135" i="5"/>
  <c r="C136" i="5"/>
  <c r="C137" i="5"/>
  <c r="C138" i="5"/>
  <c r="F138" i="5" s="1"/>
  <c r="G138" i="5" s="1"/>
  <c r="C139" i="5"/>
  <c r="C140" i="5"/>
  <c r="C141" i="5"/>
  <c r="C142" i="5"/>
  <c r="F142" i="5" s="1"/>
  <c r="G142" i="5" s="1"/>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187" i="5"/>
  <c r="C188" i="5"/>
  <c r="C189" i="5"/>
  <c r="C190" i="5"/>
  <c r="C191" i="5"/>
  <c r="C192" i="5"/>
  <c r="C193" i="5"/>
  <c r="C194" i="5"/>
  <c r="C195" i="5"/>
  <c r="C196" i="5"/>
  <c r="C197" i="5"/>
  <c r="C198" i="5"/>
  <c r="C199" i="5"/>
  <c r="C200" i="5"/>
  <c r="C11" i="5"/>
  <c r="D2" i="5"/>
  <c r="E2" i="5" s="1"/>
  <c r="F2" i="5" s="1"/>
  <c r="G2" i="5" s="1"/>
  <c r="C2" i="5"/>
  <c r="D3" i="5"/>
  <c r="E3" i="5" s="1"/>
  <c r="C3" i="5"/>
  <c r="D4" i="5"/>
  <c r="E4" i="5" s="1"/>
  <c r="F4" i="5" s="1"/>
  <c r="G4" i="5" s="1"/>
  <c r="C4" i="5"/>
  <c r="D5" i="5"/>
  <c r="E5" i="5" s="1"/>
  <c r="C5" i="5"/>
  <c r="D6" i="5"/>
  <c r="E6" i="5" s="1"/>
  <c r="F6" i="5" s="1"/>
  <c r="G6" i="5" s="1"/>
  <c r="C6" i="5"/>
  <c r="D7" i="5"/>
  <c r="E7" i="5" s="1"/>
  <c r="C7" i="5"/>
  <c r="D8" i="5"/>
  <c r="E8" i="5" s="1"/>
  <c r="F8" i="5" s="1"/>
  <c r="G8" i="5" s="1"/>
  <c r="C8" i="5"/>
  <c r="D9" i="5"/>
  <c r="E9" i="5" s="1"/>
  <c r="C9" i="5"/>
  <c r="D10" i="5"/>
  <c r="E10" i="5" s="1"/>
  <c r="F10" i="5" s="1"/>
  <c r="G10" i="5" s="1"/>
  <c r="C10" i="5"/>
  <c r="E1" i="5"/>
  <c r="C1" i="5"/>
  <c r="C3" i="2"/>
  <c r="C2" i="2"/>
  <c r="B3" i="4"/>
  <c r="F40" i="2"/>
  <c r="F41" i="2"/>
  <c r="F21" i="5"/>
  <c r="G21" i="5" s="1"/>
  <c r="F19" i="5"/>
  <c r="G19" i="5" s="1"/>
  <c r="F17" i="5"/>
  <c r="G17" i="5" s="1"/>
  <c r="F15" i="5"/>
  <c r="G15" i="5" s="1"/>
  <c r="F13" i="5"/>
  <c r="G13" i="5" s="1"/>
  <c r="E2" i="2"/>
  <c r="F185" i="5" l="1"/>
  <c r="G185" i="5" s="1"/>
  <c r="F181" i="5"/>
  <c r="G181" i="5" s="1"/>
  <c r="F177" i="5"/>
  <c r="G177" i="5" s="1"/>
  <c r="F173" i="5"/>
  <c r="G173" i="5" s="1"/>
  <c r="F169" i="5"/>
  <c r="G169" i="5" s="1"/>
  <c r="F165" i="5"/>
  <c r="G165" i="5" s="1"/>
  <c r="F161" i="5"/>
  <c r="G161" i="5" s="1"/>
  <c r="F157" i="5"/>
  <c r="G157" i="5" s="1"/>
  <c r="F153" i="5"/>
  <c r="G153" i="5" s="1"/>
  <c r="F149" i="5"/>
  <c r="G149" i="5" s="1"/>
  <c r="F145" i="5"/>
  <c r="G145" i="5" s="1"/>
  <c r="F2" i="2"/>
  <c r="G2" i="2" s="1"/>
  <c r="F42" i="2"/>
  <c r="G42" i="2" s="1"/>
  <c r="F1" i="5"/>
  <c r="G1" i="5" s="1"/>
  <c r="F9" i="5"/>
  <c r="G9" i="5" s="1"/>
  <c r="F7" i="5"/>
  <c r="G7" i="5" s="1"/>
  <c r="F5" i="5"/>
  <c r="G5" i="5" s="1"/>
  <c r="F3" i="5"/>
  <c r="G3" i="5" s="1"/>
  <c r="F11" i="5"/>
  <c r="G11" i="5" s="1"/>
  <c r="F143" i="5"/>
  <c r="G143" i="5" s="1"/>
  <c r="F141" i="5"/>
  <c r="G141" i="5" s="1"/>
  <c r="F139" i="5"/>
  <c r="G139" i="5" s="1"/>
  <c r="F137" i="5"/>
  <c r="G137" i="5" s="1"/>
  <c r="F135" i="5"/>
  <c r="G135" i="5" s="1"/>
  <c r="F133" i="5"/>
  <c r="G133" i="5" s="1"/>
  <c r="F131" i="5"/>
  <c r="G131" i="5" s="1"/>
  <c r="F129" i="5"/>
  <c r="G129" i="5" s="1"/>
  <c r="F127" i="5"/>
  <c r="G127" i="5" s="1"/>
  <c r="F125" i="5"/>
  <c r="G125" i="5" s="1"/>
  <c r="F123" i="5"/>
  <c r="G123" i="5" s="1"/>
  <c r="F121" i="5"/>
  <c r="G121" i="5" s="1"/>
  <c r="F200" i="5"/>
  <c r="G200" i="5" s="1"/>
  <c r="F198" i="5"/>
  <c r="G198" i="5" s="1"/>
  <c r="F196" i="5"/>
  <c r="G196" i="5" s="1"/>
  <c r="F119" i="5"/>
  <c r="G119" i="5" s="1"/>
  <c r="F117" i="5"/>
  <c r="G117" i="5" s="1"/>
  <c r="F115" i="5"/>
  <c r="G115" i="5" s="1"/>
  <c r="F113" i="5"/>
  <c r="G113" i="5" s="1"/>
  <c r="F111" i="5"/>
  <c r="G111" i="5" s="1"/>
  <c r="F109" i="5"/>
  <c r="G109" i="5" s="1"/>
  <c r="F107" i="5"/>
  <c r="G107" i="5" s="1"/>
  <c r="F105" i="5"/>
  <c r="G105" i="5" s="1"/>
  <c r="F103" i="5"/>
  <c r="G103" i="5" s="1"/>
  <c r="F101" i="5"/>
  <c r="G101" i="5" s="1"/>
  <c r="F99" i="5"/>
  <c r="G99" i="5" s="1"/>
  <c r="F97" i="5"/>
  <c r="G97" i="5" s="1"/>
  <c r="F95" i="5"/>
  <c r="G95" i="5" s="1"/>
  <c r="F93" i="5"/>
  <c r="G93" i="5" s="1"/>
  <c r="F91" i="5"/>
  <c r="G91" i="5" s="1"/>
  <c r="F89" i="5"/>
  <c r="G89" i="5" s="1"/>
  <c r="F87" i="5"/>
  <c r="G87" i="5" s="1"/>
  <c r="F85" i="5"/>
  <c r="G85" i="5" s="1"/>
  <c r="F83" i="5"/>
  <c r="G83" i="5" s="1"/>
  <c r="F81" i="5"/>
  <c r="G81" i="5" s="1"/>
  <c r="F79" i="5"/>
  <c r="G79" i="5" s="1"/>
  <c r="F77" i="5"/>
  <c r="G77" i="5" s="1"/>
  <c r="F75" i="5"/>
  <c r="G75" i="5" s="1"/>
  <c r="F73" i="5"/>
  <c r="G73" i="5" s="1"/>
  <c r="F71" i="5"/>
  <c r="G71" i="5" s="1"/>
  <c r="F69" i="5"/>
  <c r="G69" i="5" s="1"/>
  <c r="F67" i="5"/>
  <c r="G67" i="5" s="1"/>
  <c r="F65" i="5"/>
  <c r="G65" i="5" s="1"/>
  <c r="F63" i="5"/>
  <c r="G63" i="5" s="1"/>
  <c r="F61" i="5"/>
  <c r="G61" i="5" s="1"/>
  <c r="F59" i="5"/>
  <c r="G59" i="5" s="1"/>
  <c r="F57" i="5"/>
  <c r="G57" i="5" s="1"/>
  <c r="F55" i="5"/>
  <c r="G55" i="5" s="1"/>
  <c r="F53" i="5"/>
  <c r="G53" i="5" s="1"/>
  <c r="F51" i="5"/>
  <c r="G51" i="5" s="1"/>
  <c r="F49" i="5"/>
  <c r="G49" i="5" s="1"/>
  <c r="F47" i="5"/>
  <c r="G47" i="5" s="1"/>
  <c r="F45" i="5"/>
  <c r="G45" i="5" s="1"/>
  <c r="F43" i="5"/>
  <c r="G43" i="5" s="1"/>
  <c r="F41" i="5"/>
  <c r="G41" i="5" s="1"/>
  <c r="F39" i="5"/>
  <c r="G39" i="5" s="1"/>
  <c r="F37" i="5"/>
  <c r="G37" i="5" s="1"/>
  <c r="F35" i="5"/>
  <c r="G35" i="5" s="1"/>
  <c r="F33" i="5"/>
  <c r="G33" i="5" s="1"/>
  <c r="F31" i="5"/>
  <c r="G31" i="5" s="1"/>
  <c r="F29" i="5"/>
  <c r="G29" i="5" s="1"/>
  <c r="F27" i="5"/>
  <c r="G27" i="5" s="1"/>
  <c r="F25" i="5"/>
  <c r="G25" i="5" s="1"/>
  <c r="F23" i="5"/>
  <c r="G23" i="5" s="1"/>
  <c r="F194" i="5"/>
  <c r="G194" i="5" s="1"/>
  <c r="F192" i="5"/>
  <c r="G192" i="5" s="1"/>
  <c r="F190" i="5"/>
  <c r="G190" i="5" s="1"/>
  <c r="F188" i="5"/>
  <c r="G188" i="5" s="1"/>
  <c r="F186" i="5"/>
  <c r="G186" i="5" s="1"/>
  <c r="F184" i="5"/>
  <c r="G184" i="5" s="1"/>
  <c r="F182" i="5"/>
  <c r="G182" i="5" s="1"/>
  <c r="F180" i="5"/>
  <c r="G180" i="5" s="1"/>
  <c r="F178" i="5"/>
  <c r="G178" i="5" s="1"/>
  <c r="F176" i="5"/>
  <c r="G176" i="5" s="1"/>
  <c r="F174" i="5"/>
  <c r="G174" i="5" s="1"/>
  <c r="F172" i="5"/>
  <c r="G172" i="5" s="1"/>
  <c r="F170" i="5"/>
  <c r="G170" i="5" s="1"/>
  <c r="F168" i="5"/>
  <c r="G168" i="5" s="1"/>
  <c r="F166" i="5"/>
  <c r="G166" i="5" s="1"/>
  <c r="F164" i="5"/>
  <c r="G164" i="5" s="1"/>
  <c r="F162" i="5"/>
  <c r="G162" i="5" s="1"/>
  <c r="F160" i="5"/>
  <c r="G160" i="5" s="1"/>
  <c r="F158" i="5"/>
  <c r="G158" i="5" s="1"/>
  <c r="F156" i="5"/>
  <c r="G156" i="5" s="1"/>
  <c r="F154" i="5"/>
  <c r="G154" i="5" s="1"/>
  <c r="F152" i="5"/>
  <c r="G152" i="5" s="1"/>
  <c r="F150" i="5"/>
  <c r="G150" i="5" s="1"/>
  <c r="F148" i="5"/>
  <c r="G148" i="5" s="1"/>
  <c r="F146" i="5"/>
  <c r="G146" i="5" s="1"/>
  <c r="F144" i="5"/>
  <c r="G144" i="5" s="1"/>
  <c r="F140" i="5"/>
  <c r="G140" i="5" s="1"/>
  <c r="F136" i="5"/>
  <c r="G136" i="5" s="1"/>
  <c r="F132" i="5"/>
  <c r="G132" i="5" s="1"/>
  <c r="F128" i="5"/>
  <c r="G128" i="5" s="1"/>
  <c r="F126" i="5"/>
  <c r="G126" i="5" s="1"/>
  <c r="F124" i="5"/>
  <c r="G124" i="5" s="1"/>
  <c r="F122" i="5"/>
  <c r="G122" i="5" s="1"/>
  <c r="F120" i="5"/>
  <c r="G120" i="5" s="1"/>
  <c r="F118" i="5"/>
  <c r="G118" i="5" s="1"/>
  <c r="F116" i="5"/>
  <c r="G116" i="5" s="1"/>
  <c r="F112" i="5"/>
  <c r="G112" i="5" s="1"/>
  <c r="F108" i="5"/>
  <c r="G108" i="5" s="1"/>
  <c r="F104" i="5"/>
  <c r="G104" i="5" s="1"/>
  <c r="F100" i="5"/>
  <c r="G100" i="5" s="1"/>
  <c r="F96" i="5"/>
  <c r="G96" i="5" s="1"/>
  <c r="F90" i="5"/>
  <c r="G90" i="5" s="1"/>
  <c r="F86" i="5"/>
  <c r="G86" i="5" s="1"/>
  <c r="F82" i="5"/>
  <c r="G82" i="5" s="1"/>
  <c r="F78" i="5"/>
  <c r="G78" i="5" s="1"/>
  <c r="F74" i="5"/>
  <c r="G74" i="5" s="1"/>
  <c r="F72" i="5"/>
  <c r="G72" i="5" s="1"/>
  <c r="F70" i="5"/>
  <c r="G70" i="5" s="1"/>
  <c r="F68" i="5"/>
  <c r="G68" i="5" s="1"/>
  <c r="F64" i="5"/>
  <c r="G64" i="5" s="1"/>
  <c r="F60" i="5"/>
  <c r="G60" i="5" s="1"/>
  <c r="F56" i="5"/>
  <c r="G56" i="5" s="1"/>
  <c r="F52" i="5"/>
  <c r="G52" i="5" s="1"/>
  <c r="F48" i="5"/>
  <c r="G48" i="5" s="1"/>
  <c r="F44" i="5"/>
  <c r="G44" i="5" s="1"/>
  <c r="F40" i="5"/>
  <c r="G40" i="5" s="1"/>
  <c r="F36" i="5"/>
  <c r="G36" i="5" s="1"/>
  <c r="F32" i="5"/>
  <c r="G32" i="5" s="1"/>
  <c r="F28" i="5"/>
  <c r="G28" i="5" s="1"/>
  <c r="F24" i="5"/>
  <c r="G24" i="5" s="1"/>
  <c r="F20" i="5"/>
  <c r="G20" i="5" s="1"/>
  <c r="F16" i="5"/>
  <c r="G16" i="5" s="1"/>
  <c r="F14" i="5"/>
  <c r="G14" i="5" s="1"/>
  <c r="F12" i="5"/>
  <c r="G12" i="5" s="1"/>
  <c r="C4" i="2"/>
  <c r="C5" i="2"/>
  <c r="E3" i="2"/>
  <c r="F3" i="2" s="1"/>
  <c r="G3" i="2" s="1"/>
  <c r="C6" i="2" l="1"/>
  <c r="E4" i="2"/>
  <c r="F4" i="2" s="1"/>
  <c r="G4" i="2" s="1"/>
  <c r="C7" i="2" l="1"/>
  <c r="E5" i="2"/>
  <c r="F5" i="2" s="1"/>
  <c r="G5" i="2" s="1"/>
  <c r="C8" i="2" l="1"/>
  <c r="E6" i="2"/>
  <c r="F6" i="2" s="1"/>
  <c r="G6" i="2" s="1"/>
  <c r="C9" i="2" l="1"/>
  <c r="E7" i="2"/>
  <c r="F7" i="2" s="1"/>
  <c r="G7" i="2" s="1"/>
  <c r="C10" i="2" l="1"/>
  <c r="E8" i="2"/>
  <c r="F8" i="2" s="1"/>
  <c r="G8" i="2" s="1"/>
  <c r="C11" i="2" l="1"/>
  <c r="E9" i="2"/>
  <c r="F9" i="2" s="1"/>
  <c r="G9" i="2" s="1"/>
  <c r="C12" i="2" l="1"/>
  <c r="E10" i="2"/>
  <c r="F10" i="2" s="1"/>
  <c r="G10" i="2" s="1"/>
  <c r="C13" i="2" l="1"/>
  <c r="E11" i="2"/>
  <c r="F11" i="2" s="1"/>
  <c r="G11" i="2" s="1"/>
  <c r="C14" i="2" l="1"/>
  <c r="E12" i="2"/>
  <c r="F12" i="2" s="1"/>
  <c r="G12" i="2" s="1"/>
  <c r="C15" i="2" l="1"/>
  <c r="E13" i="2"/>
  <c r="F13" i="2" s="1"/>
  <c r="G13" i="2" s="1"/>
  <c r="C16" i="2" l="1"/>
  <c r="E14" i="2"/>
  <c r="F14" i="2" s="1"/>
  <c r="G14" i="2" s="1"/>
  <c r="C17" i="2" l="1"/>
  <c r="E15" i="2"/>
  <c r="F15" i="2" s="1"/>
  <c r="G15" i="2" s="1"/>
  <c r="C18" i="2" l="1"/>
  <c r="E16" i="2"/>
  <c r="F16" i="2" s="1"/>
  <c r="G16" i="2" s="1"/>
  <c r="C19" i="2" l="1"/>
  <c r="E17" i="2"/>
  <c r="F17" i="2" s="1"/>
  <c r="G17" i="2" s="1"/>
  <c r="C20" i="2" l="1"/>
  <c r="E18" i="2"/>
  <c r="F18" i="2" s="1"/>
  <c r="G18" i="2" s="1"/>
  <c r="C21" i="2" l="1"/>
  <c r="E19" i="2"/>
  <c r="F19" i="2" s="1"/>
  <c r="G19" i="2" s="1"/>
  <c r="C22" i="2" l="1"/>
  <c r="E20" i="2"/>
  <c r="F20" i="2" s="1"/>
  <c r="G20" i="2" s="1"/>
  <c r="C23" i="2" l="1"/>
  <c r="E21" i="2"/>
  <c r="F21" i="2" s="1"/>
  <c r="G21" i="2" s="1"/>
  <c r="C24" i="2" l="1"/>
  <c r="E22" i="2"/>
  <c r="F22" i="2" s="1"/>
  <c r="G22" i="2" s="1"/>
  <c r="C25" i="2" l="1"/>
  <c r="E23" i="2"/>
  <c r="F23" i="2" s="1"/>
  <c r="G23" i="2" s="1"/>
  <c r="C26" i="2" l="1"/>
  <c r="E24" i="2"/>
  <c r="F24" i="2" s="1"/>
  <c r="G24" i="2" s="1"/>
  <c r="C27" i="2" l="1"/>
  <c r="E25" i="2"/>
  <c r="F25" i="2" s="1"/>
  <c r="G25" i="2" s="1"/>
  <c r="C28" i="2" l="1"/>
  <c r="E26" i="2"/>
  <c r="F26" i="2" s="1"/>
  <c r="G26" i="2" s="1"/>
  <c r="C29" i="2" l="1"/>
  <c r="E27" i="2"/>
  <c r="F27" i="2" s="1"/>
  <c r="G27" i="2" s="1"/>
  <c r="C30" i="2" l="1"/>
  <c r="C31" i="2"/>
  <c r="E28" i="2"/>
  <c r="F28" i="2" s="1"/>
  <c r="G28" i="2" s="1"/>
  <c r="E29" i="2" l="1"/>
  <c r="F29" i="2" s="1"/>
  <c r="G29" i="2" s="1"/>
  <c r="E30" i="2" l="1"/>
  <c r="F30" i="2" s="1"/>
  <c r="G30" i="2" s="1"/>
  <c r="E31" i="2" l="1"/>
  <c r="F31" i="2" s="1"/>
  <c r="G31" i="2" s="1"/>
</calcChain>
</file>

<file path=xl/sharedStrings.xml><?xml version="1.0" encoding="utf-8"?>
<sst xmlns="http://schemas.openxmlformats.org/spreadsheetml/2006/main" count="241" uniqueCount="240">
  <si>
    <t>MONTHLY COST</t>
  </si>
  <si>
    <t>YEARS OF RETIREMENT</t>
  </si>
  <si>
    <t>BASE AMOUNT*</t>
  </si>
  <si>
    <t>COST TO DATE (ACCUMULATED)</t>
  </si>
  <si>
    <t>** Can also be used for Former Spouse elections.</t>
  </si>
  <si>
    <t>INSTRUCTIONS FOR USING THIS PROGRAM:  Input the requested base amount in Item 2B (highlighted in yellow).</t>
  </si>
  <si>
    <t>30 ****</t>
  </si>
  <si>
    <t xml:space="preserve">Notes: </t>
  </si>
  <si>
    <t>* SBP PAID-UP PROVISION</t>
  </si>
  <si>
    <t>Date of Birth/Age 70</t>
  </si>
  <si>
    <t>Date of Retirement/360 monthly premiums paid</t>
  </si>
  <si>
    <r>
      <t>**</t>
    </r>
    <r>
      <rPr>
        <sz val="10"/>
        <rFont val="Arial"/>
        <family val="2"/>
      </rPr>
      <t>SBP is paid-up (premium will terminate)</t>
    </r>
  </si>
  <si>
    <t>** SBP open enrollment elections/changes may affect when and the portion of the premium that will be paid-up.</t>
  </si>
  <si>
    <t>Date of Birth</t>
  </si>
  <si>
    <t>Age</t>
  </si>
  <si>
    <t>*** Number of months/years it will take for all premiums the member paid to be paid back to a spouse.</t>
  </si>
  <si>
    <r>
      <t xml:space="preserve">MONTHS BEFORE ANNUITY PAID TO WIDOW EQUALS </t>
    </r>
    <r>
      <rPr>
        <b/>
        <u/>
        <sz val="10"/>
        <rFont val="Arial"/>
        <family val="2"/>
      </rPr>
      <t>ALL</t>
    </r>
    <r>
      <rPr>
        <b/>
        <sz val="10"/>
        <rFont val="Arial"/>
        <family val="2"/>
      </rPr>
      <t xml:space="preserve"> PREMIUMS PAID BY MEMBER*** </t>
    </r>
  </si>
  <si>
    <t xml:space="preserve">SPOUSE'S MONTHLY ANNUITY** </t>
  </si>
  <si>
    <t>1446.00</t>
  </si>
  <si>
    <t>1446.01</t>
  </si>
  <si>
    <t>1446.02</t>
  </si>
  <si>
    <t>1446.03</t>
  </si>
  <si>
    <t>1446.04</t>
  </si>
  <si>
    <t>1446.05</t>
  </si>
  <si>
    <t>1446.06</t>
  </si>
  <si>
    <t>1446.07</t>
  </si>
  <si>
    <t>1446.08</t>
  </si>
  <si>
    <t>1446.09</t>
  </si>
  <si>
    <t>1446.10</t>
  </si>
  <si>
    <t>1446.11</t>
  </si>
  <si>
    <t>1446.12</t>
  </si>
  <si>
    <t>1446.13</t>
  </si>
  <si>
    <t>1446.14</t>
  </si>
  <si>
    <t>1446.15</t>
  </si>
  <si>
    <t>1446.16</t>
  </si>
  <si>
    <t>1446.17</t>
  </si>
  <si>
    <t>1446.18</t>
  </si>
  <si>
    <t>1446.19</t>
  </si>
  <si>
    <t>1446.20</t>
  </si>
  <si>
    <t>1446.21</t>
  </si>
  <si>
    <t>1446.22</t>
  </si>
  <si>
    <t>1446.23</t>
  </si>
  <si>
    <t>1446.24</t>
  </si>
  <si>
    <t>1446.25</t>
  </si>
  <si>
    <t>1446.26</t>
  </si>
  <si>
    <t>1446.27</t>
  </si>
  <si>
    <t>1446.28</t>
  </si>
  <si>
    <t>1446.29</t>
  </si>
  <si>
    <t>1446.30</t>
  </si>
  <si>
    <t>1446.31</t>
  </si>
  <si>
    <t>1446.32</t>
  </si>
  <si>
    <t>1446.33</t>
  </si>
  <si>
    <t>1446.34</t>
  </si>
  <si>
    <t>1446.35</t>
  </si>
  <si>
    <t>1446.36</t>
  </si>
  <si>
    <t>1446.37</t>
  </si>
  <si>
    <t>1446.38</t>
  </si>
  <si>
    <t>1446.39</t>
  </si>
  <si>
    <t>1446.40</t>
  </si>
  <si>
    <t>1446.41</t>
  </si>
  <si>
    <t>1446.42</t>
  </si>
  <si>
    <t>1446.43</t>
  </si>
  <si>
    <t>1446.44</t>
  </si>
  <si>
    <t>1446.45</t>
  </si>
  <si>
    <t>1446.46</t>
  </si>
  <si>
    <t>1446.47</t>
  </si>
  <si>
    <t>1446.48</t>
  </si>
  <si>
    <t>1446.49</t>
  </si>
  <si>
    <t>1446.50</t>
  </si>
  <si>
    <t>1446.51</t>
  </si>
  <si>
    <t>1446.52</t>
  </si>
  <si>
    <t>1446.53</t>
  </si>
  <si>
    <t>1446.54</t>
  </si>
  <si>
    <t>1446.55</t>
  </si>
  <si>
    <t>1446.56</t>
  </si>
  <si>
    <t>1446.57</t>
  </si>
  <si>
    <t>1446.58</t>
  </si>
  <si>
    <t>1446.59</t>
  </si>
  <si>
    <t>1446.60</t>
  </si>
  <si>
    <t>1446.61</t>
  </si>
  <si>
    <t>1446.62</t>
  </si>
  <si>
    <t>1446.63</t>
  </si>
  <si>
    <t>1446.64</t>
  </si>
  <si>
    <t>1446.65</t>
  </si>
  <si>
    <t>1446.66</t>
  </si>
  <si>
    <t>1446.67</t>
  </si>
  <si>
    <t>1446.68</t>
  </si>
  <si>
    <t>1446.69</t>
  </si>
  <si>
    <t>1446.70</t>
  </si>
  <si>
    <t>1446.71</t>
  </si>
  <si>
    <t>1446.72</t>
  </si>
  <si>
    <t>1446.73</t>
  </si>
  <si>
    <t>1446.74</t>
  </si>
  <si>
    <t>1446.75</t>
  </si>
  <si>
    <t>1446.76</t>
  </si>
  <si>
    <t>1446.77</t>
  </si>
  <si>
    <t>1446.78</t>
  </si>
  <si>
    <t>1446.79</t>
  </si>
  <si>
    <t>1446.80</t>
  </si>
  <si>
    <t>1446.81</t>
  </si>
  <si>
    <t>1446.82</t>
  </si>
  <si>
    <t>1446.83</t>
  </si>
  <si>
    <t>1446.84</t>
  </si>
  <si>
    <t>1446.85</t>
  </si>
  <si>
    <t>1446.86</t>
  </si>
  <si>
    <t>1446.87</t>
  </si>
  <si>
    <t>1446.88</t>
  </si>
  <si>
    <t>1446.89</t>
  </si>
  <si>
    <t>1446.90</t>
  </si>
  <si>
    <t>1446.91</t>
  </si>
  <si>
    <t>1446.92</t>
  </si>
  <si>
    <t>1446.93</t>
  </si>
  <si>
    <t>1446.94</t>
  </si>
  <si>
    <t>1446.95</t>
  </si>
  <si>
    <t>1446.96</t>
  </si>
  <si>
    <t>1446.97</t>
  </si>
  <si>
    <t>1446.98</t>
  </si>
  <si>
    <t>1446.99</t>
  </si>
  <si>
    <t>1447.00</t>
  </si>
  <si>
    <t>1447.01</t>
  </si>
  <si>
    <t>1447.02</t>
  </si>
  <si>
    <t>1447.03</t>
  </si>
  <si>
    <t>1447.04</t>
  </si>
  <si>
    <t>1447.05</t>
  </si>
  <si>
    <t>1447.06</t>
  </si>
  <si>
    <t>1447.07</t>
  </si>
  <si>
    <t>1447.08</t>
  </si>
  <si>
    <t>1447.09</t>
  </si>
  <si>
    <t>1447.10</t>
  </si>
  <si>
    <t>1447.11</t>
  </si>
  <si>
    <t>1447.12</t>
  </si>
  <si>
    <t>1447.13</t>
  </si>
  <si>
    <t>1447.14</t>
  </si>
  <si>
    <t>1447.15</t>
  </si>
  <si>
    <t>1447.16</t>
  </si>
  <si>
    <t>1447.17</t>
  </si>
  <si>
    <t>1447.18</t>
  </si>
  <si>
    <t>1447.19</t>
  </si>
  <si>
    <t>1447.20</t>
  </si>
  <si>
    <t>1447.21</t>
  </si>
  <si>
    <t>1447.22</t>
  </si>
  <si>
    <t>1447.23</t>
  </si>
  <si>
    <t>1447.24</t>
  </si>
  <si>
    <t>1447.25</t>
  </si>
  <si>
    <t>1447.26</t>
  </si>
  <si>
    <t>1447.27</t>
  </si>
  <si>
    <t>1447.28</t>
  </si>
  <si>
    <t>1447.29</t>
  </si>
  <si>
    <t>1447.30</t>
  </si>
  <si>
    <t>1447.31</t>
  </si>
  <si>
    <t>1447.32</t>
  </si>
  <si>
    <t>1447.33</t>
  </si>
  <si>
    <t>1447.34</t>
  </si>
  <si>
    <t>1447.35</t>
  </si>
  <si>
    <t>1447.36</t>
  </si>
  <si>
    <t>1447.37</t>
  </si>
  <si>
    <t>1447.38</t>
  </si>
  <si>
    <t>1447.39</t>
  </si>
  <si>
    <t>1447.40</t>
  </si>
  <si>
    <t>1447.41</t>
  </si>
  <si>
    <t>1447.42</t>
  </si>
  <si>
    <t>1447.43</t>
  </si>
  <si>
    <t>1447.44</t>
  </si>
  <si>
    <t>1447.45</t>
  </si>
  <si>
    <t>1447.46</t>
  </si>
  <si>
    <t>1447.47</t>
  </si>
  <si>
    <t>1447.48</t>
  </si>
  <si>
    <t>1447.49</t>
  </si>
  <si>
    <t>1447.50</t>
  </si>
  <si>
    <t>1447.51</t>
  </si>
  <si>
    <t>1447.52</t>
  </si>
  <si>
    <t>1447.53</t>
  </si>
  <si>
    <t>1447.54</t>
  </si>
  <si>
    <t>1447.55</t>
  </si>
  <si>
    <t>1447.56</t>
  </si>
  <si>
    <t>1447.57</t>
  </si>
  <si>
    <t>1447.58</t>
  </si>
  <si>
    <t>1447.59</t>
  </si>
  <si>
    <t>1447.60</t>
  </si>
  <si>
    <t>1447.61</t>
  </si>
  <si>
    <t>1447.62</t>
  </si>
  <si>
    <t>1447.63</t>
  </si>
  <si>
    <t>1447.64</t>
  </si>
  <si>
    <t>1447.65</t>
  </si>
  <si>
    <t>1447.66</t>
  </si>
  <si>
    <t>1447.67</t>
  </si>
  <si>
    <t>1447.68</t>
  </si>
  <si>
    <t>1447.69</t>
  </si>
  <si>
    <t>1447.70</t>
  </si>
  <si>
    <t>1447.71</t>
  </si>
  <si>
    <t>1447.72</t>
  </si>
  <si>
    <t>1447.73</t>
  </si>
  <si>
    <t>1447.74</t>
  </si>
  <si>
    <t>1447.75</t>
  </si>
  <si>
    <t>1447.76</t>
  </si>
  <si>
    <t>1447.77</t>
  </si>
  <si>
    <t>1447.78</t>
  </si>
  <si>
    <t>1447.79</t>
  </si>
  <si>
    <t>1447.80</t>
  </si>
  <si>
    <t>1447.81</t>
  </si>
  <si>
    <t>1447.82</t>
  </si>
  <si>
    <t>1447.83</t>
  </si>
  <si>
    <t>1447.84</t>
  </si>
  <si>
    <t>1447.85</t>
  </si>
  <si>
    <t>1447.86</t>
  </si>
  <si>
    <t>1447.87</t>
  </si>
  <si>
    <t>1447.88</t>
  </si>
  <si>
    <t>1447.89</t>
  </si>
  <si>
    <t>1447.90</t>
  </si>
  <si>
    <t>1447.91</t>
  </si>
  <si>
    <t>1447.92</t>
  </si>
  <si>
    <t>1447.93</t>
  </si>
  <si>
    <t>1447.94</t>
  </si>
  <si>
    <t>1447.95</t>
  </si>
  <si>
    <t>1447.96</t>
  </si>
  <si>
    <t>1447.97</t>
  </si>
  <si>
    <t>1447.98</t>
  </si>
  <si>
    <t>1447.99</t>
  </si>
  <si>
    <t>Member</t>
  </si>
  <si>
    <t>Spouse</t>
  </si>
  <si>
    <t xml:space="preserve">child </t>
  </si>
  <si>
    <t>12 years old</t>
  </si>
  <si>
    <t>41 years old</t>
  </si>
  <si>
    <t>44 years old</t>
  </si>
  <si>
    <r>
      <t xml:space="preserve">YEARS BEFORE ANNUITY PAID TO WIDOW EQUALS </t>
    </r>
    <r>
      <rPr>
        <b/>
        <u/>
        <sz val="10"/>
        <rFont val="Arial"/>
        <family val="2"/>
      </rPr>
      <t>ALL</t>
    </r>
    <r>
      <rPr>
        <b/>
        <sz val="10"/>
        <rFont val="Arial"/>
        <family val="2"/>
      </rPr>
      <t xml:space="preserve"> PREMIUMS PAID BY MEMBER***</t>
    </r>
  </si>
  <si>
    <t xml:space="preserve">Member </t>
  </si>
  <si>
    <t>Child</t>
  </si>
  <si>
    <t>Retiring 1 Feb 2009</t>
  </si>
  <si>
    <t>49 at Retirement</t>
  </si>
  <si>
    <t>47 at Retirement</t>
  </si>
  <si>
    <t>12 at Retirement</t>
  </si>
  <si>
    <t>INSTRUCTIONS FOR USING THIS PROGRAM:  Input member's dates of birth and retirement as ddmmyy (in area                                                                                       highlighted in yellow)(example:  1 Jul 82)</t>
  </si>
  <si>
    <t>36th Month</t>
  </si>
  <si>
    <t>One Year Open Window to Terminate Your SBP Coverage</t>
  </si>
  <si>
    <t>25th Month</t>
  </si>
  <si>
    <r>
      <t xml:space="preserve">Notes:  </t>
    </r>
    <r>
      <rPr>
        <sz val="10"/>
        <rFont val="Arial"/>
        <family val="2"/>
      </rPr>
      <t>* SBP Paid-up Provision – Retirees who meet both of the following requirements, 1) who are age 70 or older, 
and 2) have paid SBP premiums for at least 360 months (30 years) will be considered “paid-up.”</t>
    </r>
  </si>
  <si>
    <t>**** Premiums will terminate after member pays for 30 years (360 monthly premiums) provided member is age 70 or older when he/she has made 360 monthly premiums payments.  Do not count any months premiums are suspended due to death or divorce of spouse as they do not count toward the 360 months “paid-up” provision.</t>
  </si>
  <si>
    <t>As an SBP participant you have a one-year window to terminate SBP coverage between the 25th and 36th month of retirement</t>
  </si>
  <si>
    <t xml:space="preserve">Spousal concurrence is required if terminating Spouse or Spouse/Child Coverage.  No SBP premiums paid will be refunded, no annuity will be payable upon death, termination is permanent and SBP participation may not be resumed under any circumstance.  If you fail to terminate your SBP coverage between the 25th and 36th month of your retirement, DFAS will continue to withhold premiums until coverage is Paid-Up or coverage is suspended due to death or divorce of spouse.
</t>
  </si>
  <si>
    <t>* Base amount calculated with a 1.19% annual COLA (average of retiree COLAs received during last 10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</si>
</sst>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quot;$&quot;#,##0.00"/>
    <numFmt numFmtId="165" formatCode="0.0"/>
    <numFmt numFmtId="166" formatCode="&quot;$&quot;#,##0"/>
    <numFmt numFmtId="167" formatCode="[$-409]d\-mmm\-yyyy;@"/>
    <numFmt numFmtId="168" formatCode="[$-409]d\-mmm\-yy;@"/>
    <numFmt numFmtId="169" formatCode="[$-409]mmmmm\-yy;@"/>
    <numFmt numFmtId="170" formatCode="0.0;[Red]0.0"/>
  </numFmts>
  <fonts count="11" x14ac:knownFonts="1">
    <font>
      <sz val="10"/>
      <name val="Arial"/>
    </font>
    <font>
      <b/>
      <sz val="10"/>
      <name val="Arial"/>
      <family val="2"/>
    </font>
    <font>
      <b/>
      <u/>
      <sz val="10"/>
      <name val="Arial"/>
      <family val="2"/>
    </font>
    <font>
      <sz val="10"/>
      <name val="Arial"/>
      <family val="2"/>
    </font>
    <font>
      <sz val="8"/>
      <name val="Arial"/>
      <family val="2"/>
    </font>
    <font>
      <b/>
      <sz val="10"/>
      <name val="Arial"/>
      <family val="2"/>
    </font>
    <font>
      <b/>
      <sz val="10"/>
      <color indexed="56"/>
      <name val="Courier New"/>
      <family val="3"/>
    </font>
    <font>
      <sz val="10"/>
      <color indexed="16"/>
      <name val="Arial"/>
      <family val="2"/>
    </font>
    <font>
      <sz val="10"/>
      <color indexed="16"/>
      <name val="Courier New"/>
      <family val="3"/>
    </font>
    <font>
      <sz val="9"/>
      <color theme="0"/>
      <name val="Arial"/>
      <family val="2"/>
    </font>
    <font>
      <sz val="10"/>
      <color rgb="FFFF0000"/>
      <name val="Arial"/>
      <family val="2"/>
    </font>
  </fonts>
  <fills count="8">
    <fill>
      <patternFill patternType="none"/>
    </fill>
    <fill>
      <patternFill patternType="gray125"/>
    </fill>
    <fill>
      <patternFill patternType="solid">
        <fgColor indexed="43"/>
        <bgColor indexed="64"/>
      </patternFill>
    </fill>
    <fill>
      <patternFill patternType="solid">
        <fgColor indexed="13"/>
        <bgColor indexed="64"/>
      </patternFill>
    </fill>
    <fill>
      <patternFill patternType="solid">
        <fgColor indexed="23"/>
        <bgColor indexed="64"/>
      </patternFill>
    </fill>
    <fill>
      <patternFill patternType="solid">
        <fgColor indexed="45"/>
        <bgColor indexed="64"/>
      </patternFill>
    </fill>
    <fill>
      <patternFill patternType="solid">
        <fgColor rgb="FFFFFF00"/>
        <bgColor indexed="64"/>
      </patternFill>
    </fill>
    <fill>
      <patternFill patternType="solid">
        <fgColor theme="0"/>
        <bgColor indexed="64"/>
      </patternFill>
    </fill>
  </fills>
  <borders count="32">
    <border>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style="hair">
        <color indexed="64"/>
      </bottom>
      <diagonal/>
    </border>
    <border>
      <left style="thin">
        <color indexed="64"/>
      </left>
      <right style="medium">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dashed">
        <color indexed="64"/>
      </left>
      <right style="medium">
        <color indexed="64"/>
      </right>
      <top/>
      <bottom/>
      <diagonal/>
    </border>
    <border>
      <left/>
      <right style="dashed">
        <color indexed="64"/>
      </right>
      <top style="medium">
        <color indexed="64"/>
      </top>
      <bottom/>
      <diagonal/>
    </border>
    <border>
      <left style="dashed">
        <color indexed="64"/>
      </left>
      <right style="medium">
        <color indexed="64"/>
      </right>
      <top style="medium">
        <color indexed="64"/>
      </top>
      <bottom/>
      <diagonal/>
    </border>
    <border>
      <left/>
      <right style="dashed">
        <color indexed="64"/>
      </right>
      <top/>
      <bottom/>
      <diagonal/>
    </border>
    <border>
      <left/>
      <right style="dashed">
        <color indexed="64"/>
      </right>
      <top style="hair">
        <color indexed="64"/>
      </top>
      <bottom style="hair">
        <color indexed="64"/>
      </bottom>
      <diagonal/>
    </border>
    <border>
      <left style="dashed">
        <color indexed="64"/>
      </left>
      <right style="medium">
        <color indexed="64"/>
      </right>
      <top style="hair">
        <color indexed="64"/>
      </top>
      <bottom style="hair">
        <color indexed="64"/>
      </bottom>
      <diagonal/>
    </border>
    <border>
      <left/>
      <right/>
      <top/>
      <bottom style="medium">
        <color indexed="64"/>
      </bottom>
      <diagonal/>
    </border>
    <border>
      <left/>
      <right/>
      <top style="thick">
        <color indexed="64"/>
      </top>
      <bottom style="thick">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ck">
        <color indexed="64"/>
      </top>
      <bottom style="medium">
        <color indexed="64"/>
      </bottom>
      <diagonal/>
    </border>
    <border>
      <left/>
      <right/>
      <top/>
      <bottom style="thick">
        <color indexed="64"/>
      </bottom>
      <diagonal/>
    </border>
    <border>
      <left style="dashed">
        <color indexed="64"/>
      </left>
      <right/>
      <top style="medium">
        <color indexed="64"/>
      </top>
      <bottom/>
      <diagonal/>
    </border>
    <border>
      <left style="dashed">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s>
  <cellStyleXfs count="1">
    <xf numFmtId="0" fontId="0" fillId="0" borderId="0"/>
  </cellStyleXfs>
  <cellXfs count="114">
    <xf numFmtId="0" fontId="0" fillId="0" borderId="0" xfId="0"/>
    <xf numFmtId="0" fontId="0" fillId="0" borderId="0" xfId="0" applyBorder="1"/>
    <xf numFmtId="0" fontId="0" fillId="0" borderId="0" xfId="0" applyBorder="1" applyAlignment="1">
      <alignment vertical="center"/>
    </xf>
    <xf numFmtId="164" fontId="1" fillId="0" borderId="1" xfId="0" applyNumberFormat="1" applyFont="1" applyFill="1" applyBorder="1" applyAlignment="1">
      <alignment horizontal="center" wrapText="1"/>
    </xf>
    <xf numFmtId="164" fontId="0" fillId="0" borderId="2" xfId="0" applyNumberFormat="1" applyBorder="1"/>
    <xf numFmtId="0" fontId="1" fillId="0" borderId="3" xfId="0" applyFont="1" applyFill="1" applyBorder="1" applyAlignment="1">
      <alignment horizontal="center" wrapText="1"/>
    </xf>
    <xf numFmtId="0" fontId="1" fillId="0" borderId="4" xfId="0" applyFont="1" applyBorder="1" applyAlignment="1">
      <alignment horizontal="center" wrapText="1"/>
    </xf>
    <xf numFmtId="0" fontId="1" fillId="0" borderId="4" xfId="0" applyFont="1" applyFill="1" applyBorder="1" applyAlignment="1">
      <alignment horizontal="center" wrapText="1"/>
    </xf>
    <xf numFmtId="0" fontId="0" fillId="0" borderId="0" xfId="0" applyFill="1" applyBorder="1" applyAlignment="1">
      <alignment vertical="center"/>
    </xf>
    <xf numFmtId="0" fontId="0" fillId="0" borderId="0" xfId="0" applyFill="1" applyBorder="1"/>
    <xf numFmtId="0" fontId="0" fillId="0" borderId="0" xfId="0" applyBorder="1" applyAlignment="1"/>
    <xf numFmtId="0" fontId="1" fillId="0" borderId="5" xfId="0" applyFont="1" applyBorder="1" applyAlignment="1">
      <alignment horizontal="center" wrapText="1"/>
    </xf>
    <xf numFmtId="0" fontId="1" fillId="0" borderId="6" xfId="0" applyFont="1" applyFill="1" applyBorder="1" applyAlignment="1">
      <alignment horizontal="center"/>
    </xf>
    <xf numFmtId="0" fontId="1" fillId="2" borderId="4" xfId="0" applyFont="1" applyFill="1" applyBorder="1" applyAlignment="1">
      <alignment horizontal="center" wrapText="1"/>
    </xf>
    <xf numFmtId="167" fontId="0" fillId="0" borderId="7" xfId="0" applyNumberFormat="1" applyBorder="1"/>
    <xf numFmtId="167" fontId="0" fillId="3" borderId="8" xfId="0" applyNumberFormat="1" applyFill="1" applyBorder="1" applyProtection="1">
      <protection locked="0"/>
    </xf>
    <xf numFmtId="166" fontId="0" fillId="0" borderId="9" xfId="0" applyNumberFormat="1" applyBorder="1" applyAlignment="1">
      <alignment horizontal="center"/>
    </xf>
    <xf numFmtId="164" fontId="1" fillId="0" borderId="10" xfId="0" applyNumberFormat="1" applyFont="1" applyFill="1" applyBorder="1" applyAlignment="1">
      <alignment horizontal="center" wrapText="1"/>
    </xf>
    <xf numFmtId="164" fontId="1" fillId="0" borderId="11" xfId="0" applyNumberFormat="1" applyFont="1" applyFill="1" applyBorder="1" applyAlignment="1">
      <alignment horizontal="center" wrapText="1"/>
    </xf>
    <xf numFmtId="164" fontId="0" fillId="0" borderId="12" xfId="0" applyNumberFormat="1" applyFill="1" applyBorder="1"/>
    <xf numFmtId="164" fontId="0" fillId="0" borderId="9" xfId="0" applyNumberFormat="1" applyBorder="1"/>
    <xf numFmtId="0" fontId="1" fillId="0" borderId="10" xfId="0" applyFont="1" applyFill="1" applyBorder="1" applyAlignment="1">
      <alignment horizontal="center" wrapText="1"/>
    </xf>
    <xf numFmtId="165" fontId="0" fillId="0" borderId="13" xfId="0" applyNumberFormat="1" applyBorder="1" applyAlignment="1">
      <alignment horizontal="center"/>
    </xf>
    <xf numFmtId="165" fontId="0" fillId="0" borderId="14" xfId="0" applyNumberFormat="1" applyBorder="1" applyAlignment="1">
      <alignment horizontal="center"/>
    </xf>
    <xf numFmtId="165" fontId="0" fillId="2" borderId="13" xfId="0" applyNumberFormat="1" applyFill="1" applyBorder="1" applyAlignment="1">
      <alignment horizontal="center"/>
    </xf>
    <xf numFmtId="0" fontId="0" fillId="0" borderId="12" xfId="0" applyBorder="1" applyAlignment="1">
      <alignment horizontal="center"/>
    </xf>
    <xf numFmtId="0" fontId="1" fillId="0" borderId="0" xfId="0" applyFont="1" applyFill="1" applyBorder="1" applyAlignment="1"/>
    <xf numFmtId="0" fontId="1" fillId="0" borderId="15" xfId="0" applyFont="1" applyFill="1" applyBorder="1" applyAlignment="1"/>
    <xf numFmtId="167" fontId="0" fillId="3" borderId="7" xfId="0" applyNumberFormat="1" applyFill="1" applyBorder="1" applyProtection="1">
      <protection locked="0"/>
    </xf>
    <xf numFmtId="0" fontId="0" fillId="4" borderId="16" xfId="0" applyFill="1" applyBorder="1" applyAlignment="1">
      <alignment wrapText="1"/>
    </xf>
    <xf numFmtId="0" fontId="0" fillId="4" borderId="16" xfId="0" applyFill="1" applyBorder="1" applyAlignment="1"/>
    <xf numFmtId="1" fontId="0" fillId="0" borderId="0" xfId="0" applyNumberFormat="1"/>
    <xf numFmtId="168" fontId="0" fillId="0" borderId="0" xfId="0" applyNumberFormat="1" applyProtection="1">
      <protection locked="0"/>
    </xf>
    <xf numFmtId="164" fontId="0" fillId="3" borderId="17" xfId="0" applyNumberFormat="1" applyFill="1" applyBorder="1" applyAlignment="1" applyProtection="1">
      <alignment horizontal="center"/>
      <protection locked="0"/>
    </xf>
    <xf numFmtId="164" fontId="0" fillId="0" borderId="17" xfId="0" applyNumberFormat="1" applyBorder="1" applyAlignment="1">
      <alignment horizontal="center"/>
    </xf>
    <xf numFmtId="164" fontId="0" fillId="0" borderId="13" xfId="0" applyNumberFormat="1" applyFill="1" applyBorder="1" applyAlignment="1">
      <alignment horizontal="center"/>
    </xf>
    <xf numFmtId="164" fontId="0" fillId="2" borderId="13" xfId="0" applyNumberFormat="1" applyFill="1" applyBorder="1" applyAlignment="1">
      <alignment horizontal="center"/>
    </xf>
    <xf numFmtId="164" fontId="0" fillId="0" borderId="14" xfId="0" applyNumberFormat="1" applyBorder="1" applyAlignment="1">
      <alignment horizontal="center"/>
    </xf>
    <xf numFmtId="164" fontId="0" fillId="2" borderId="14" xfId="0" applyNumberFormat="1" applyFill="1" applyBorder="1" applyAlignment="1">
      <alignment horizontal="center"/>
    </xf>
    <xf numFmtId="164" fontId="0" fillId="0" borderId="14" xfId="0" applyNumberFormat="1" applyFill="1" applyBorder="1" applyAlignment="1">
      <alignment horizontal="center"/>
    </xf>
    <xf numFmtId="167" fontId="5" fillId="0" borderId="7" xfId="0" applyNumberFormat="1" applyFont="1" applyBorder="1"/>
    <xf numFmtId="167" fontId="0" fillId="0" borderId="0" xfId="0" applyNumberFormat="1"/>
    <xf numFmtId="169" fontId="0" fillId="0" borderId="0" xfId="0" applyNumberFormat="1"/>
    <xf numFmtId="0" fontId="6" fillId="0" borderId="0" xfId="0" applyFont="1"/>
    <xf numFmtId="0" fontId="7" fillId="0" borderId="0" xfId="0" applyFont="1"/>
    <xf numFmtId="0" fontId="8" fillId="0" borderId="0" xfId="0" applyFont="1"/>
    <xf numFmtId="4" fontId="1" fillId="0" borderId="10" xfId="0" applyNumberFormat="1" applyFont="1" applyFill="1" applyBorder="1" applyAlignment="1">
      <alignment horizontal="center" wrapText="1"/>
    </xf>
    <xf numFmtId="4" fontId="0" fillId="4" borderId="16" xfId="0" applyNumberFormat="1" applyFill="1" applyBorder="1" applyAlignment="1">
      <alignment wrapText="1"/>
    </xf>
    <xf numFmtId="4" fontId="0" fillId="0" borderId="12" xfId="0" applyNumberFormat="1" applyBorder="1" applyAlignment="1">
      <alignment horizontal="center"/>
    </xf>
    <xf numFmtId="164" fontId="0" fillId="0" borderId="13" xfId="0" applyNumberFormat="1" applyBorder="1" applyAlignment="1">
      <alignment horizontal="center"/>
    </xf>
    <xf numFmtId="0" fontId="0" fillId="2" borderId="0" xfId="0" applyFill="1" applyBorder="1"/>
    <xf numFmtId="4" fontId="0" fillId="3" borderId="17" xfId="0" quotePrefix="1" applyNumberFormat="1" applyFill="1" applyBorder="1" applyAlignment="1" applyProtection="1">
      <alignment horizontal="left"/>
      <protection locked="0"/>
    </xf>
    <xf numFmtId="4" fontId="0" fillId="0" borderId="0" xfId="0" quotePrefix="1" applyNumberFormat="1" applyAlignment="1">
      <alignment horizontal="left"/>
    </xf>
    <xf numFmtId="4" fontId="0" fillId="0" borderId="0" xfId="0" applyNumberFormat="1" applyAlignment="1">
      <alignment horizontal="left"/>
    </xf>
    <xf numFmtId="164" fontId="0" fillId="5" borderId="13" xfId="0" applyNumberFormat="1" applyFill="1" applyBorder="1" applyAlignment="1">
      <alignment horizontal="center"/>
    </xf>
    <xf numFmtId="164" fontId="0" fillId="0" borderId="0" xfId="0" applyNumberFormat="1"/>
    <xf numFmtId="15" fontId="0" fillId="0" borderId="0" xfId="0" applyNumberFormat="1"/>
    <xf numFmtId="170" fontId="0" fillId="0" borderId="0" xfId="0" applyNumberFormat="1" applyBorder="1"/>
    <xf numFmtId="0" fontId="1" fillId="0" borderId="0" xfId="0" applyFont="1" applyBorder="1" applyAlignment="1">
      <alignment horizontal="center" wrapText="1"/>
    </xf>
    <xf numFmtId="0" fontId="1" fillId="0" borderId="6" xfId="0" applyFont="1" applyBorder="1" applyAlignment="1">
      <alignment horizontal="center" wrapText="1"/>
    </xf>
    <xf numFmtId="164" fontId="0" fillId="0" borderId="6" xfId="0" applyNumberFormat="1" applyBorder="1"/>
    <xf numFmtId="4" fontId="0" fillId="0" borderId="6" xfId="0" applyNumberFormat="1" applyBorder="1" applyAlignment="1">
      <alignment horizontal="center"/>
    </xf>
    <xf numFmtId="166" fontId="0" fillId="0" borderId="6" xfId="0" applyNumberFormat="1" applyBorder="1" applyAlignment="1">
      <alignment horizontal="center"/>
    </xf>
    <xf numFmtId="164" fontId="0" fillId="0" borderId="6" xfId="0" applyNumberFormat="1" applyFill="1" applyBorder="1"/>
    <xf numFmtId="0" fontId="0" fillId="0" borderId="6" xfId="0" applyBorder="1" applyAlignment="1">
      <alignment horizontal="center"/>
    </xf>
    <xf numFmtId="0" fontId="0" fillId="0" borderId="6" xfId="0" applyBorder="1" applyAlignment="1">
      <alignment vertical="center"/>
    </xf>
    <xf numFmtId="164" fontId="0" fillId="0" borderId="0" xfId="0" applyNumberFormat="1" applyBorder="1"/>
    <xf numFmtId="4" fontId="0" fillId="0" borderId="0" xfId="0" applyNumberFormat="1" applyBorder="1" applyAlignment="1">
      <alignment horizontal="center"/>
    </xf>
    <xf numFmtId="166" fontId="0" fillId="0" borderId="0" xfId="0" applyNumberFormat="1" applyBorder="1" applyAlignment="1">
      <alignment horizontal="center"/>
    </xf>
    <xf numFmtId="164" fontId="0" fillId="0" borderId="0" xfId="0" applyNumberFormat="1" applyFill="1" applyBorder="1"/>
    <xf numFmtId="0" fontId="0" fillId="0" borderId="0" xfId="0" applyBorder="1" applyAlignment="1">
      <alignment horizontal="center"/>
    </xf>
    <xf numFmtId="0" fontId="9" fillId="0" borderId="0" xfId="0" applyNumberFormat="1" applyFont="1" applyFill="1" applyBorder="1" applyAlignment="1" applyProtection="1">
      <alignment vertical="center"/>
      <protection hidden="1"/>
    </xf>
    <xf numFmtId="0" fontId="0" fillId="0" borderId="0" xfId="0" applyBorder="1"/>
    <xf numFmtId="0" fontId="0" fillId="0" borderId="28" xfId="0" applyFill="1" applyBorder="1" applyAlignment="1">
      <alignment vertical="center"/>
    </xf>
    <xf numFmtId="167" fontId="1" fillId="6" borderId="27" xfId="0" applyNumberFormat="1" applyFont="1" applyFill="1" applyBorder="1" applyAlignment="1">
      <alignment horizontal="center" vertical="center" wrapText="1"/>
    </xf>
    <xf numFmtId="167" fontId="1" fillId="6" borderId="27" xfId="0" applyNumberFormat="1" applyFont="1" applyFill="1" applyBorder="1" applyAlignment="1">
      <alignment horizontal="center" vertical="center"/>
    </xf>
    <xf numFmtId="0" fontId="0" fillId="7" borderId="0" xfId="0" applyFill="1" applyBorder="1"/>
    <xf numFmtId="167" fontId="1" fillId="6" borderId="30" xfId="0" applyNumberFormat="1" applyFont="1" applyFill="1" applyBorder="1" applyAlignment="1">
      <alignment horizontal="center" vertical="center"/>
    </xf>
    <xf numFmtId="0" fontId="1" fillId="6" borderId="29" xfId="0" applyFont="1" applyFill="1" applyBorder="1" applyAlignment="1">
      <alignment vertical="center"/>
    </xf>
    <xf numFmtId="0" fontId="1" fillId="0" borderId="31" xfId="0" applyFont="1" applyFill="1" applyBorder="1" applyAlignment="1">
      <alignment horizontal="center"/>
    </xf>
    <xf numFmtId="0" fontId="1" fillId="0" borderId="0" xfId="0" applyFont="1" applyBorder="1" applyAlignment="1">
      <alignment horizontal="fill" wrapText="1"/>
    </xf>
    <xf numFmtId="0" fontId="1" fillId="0" borderId="0" xfId="0" applyFont="1" applyBorder="1" applyAlignment="1">
      <alignment horizontal="left" wrapText="1"/>
    </xf>
    <xf numFmtId="165" fontId="0" fillId="0" borderId="26" xfId="0" applyNumberFormat="1" applyFill="1" applyBorder="1" applyAlignment="1">
      <alignment horizontal="center"/>
    </xf>
    <xf numFmtId="165" fontId="0" fillId="0" borderId="17" xfId="0" applyNumberFormat="1" applyFill="1" applyBorder="1" applyAlignment="1">
      <alignment horizontal="center"/>
    </xf>
    <xf numFmtId="165" fontId="0" fillId="0" borderId="26" xfId="0" applyNumberFormat="1" applyBorder="1" applyAlignment="1">
      <alignment horizontal="center"/>
    </xf>
    <xf numFmtId="165" fontId="0" fillId="0" borderId="17" xfId="0" applyNumberFormat="1" applyBorder="1" applyAlignment="1">
      <alignment horizontal="center"/>
    </xf>
    <xf numFmtId="0" fontId="0" fillId="0" borderId="0" xfId="0" applyBorder="1" applyAlignment="1">
      <alignment wrapText="1"/>
    </xf>
    <xf numFmtId="0" fontId="1" fillId="0" borderId="0" xfId="0" applyFont="1" applyFill="1" applyBorder="1" applyAlignment="1"/>
    <xf numFmtId="0" fontId="0" fillId="0" borderId="0" xfId="0" applyBorder="1" applyAlignment="1"/>
    <xf numFmtId="0" fontId="3" fillId="0" borderId="0" xfId="0" applyFont="1" applyBorder="1" applyAlignment="1">
      <alignment horizontal="left" wrapText="1"/>
    </xf>
    <xf numFmtId="0" fontId="1" fillId="0" borderId="23" xfId="0" applyFont="1" applyFill="1" applyBorder="1" applyAlignment="1">
      <alignment horizontal="center" wrapText="1"/>
    </xf>
    <xf numFmtId="0" fontId="3" fillId="0" borderId="24" xfId="0" applyFont="1" applyBorder="1" applyAlignment="1">
      <alignment wrapText="1"/>
    </xf>
    <xf numFmtId="0" fontId="0" fillId="0" borderId="24" xfId="0" applyBorder="1" applyAlignment="1">
      <alignment wrapText="1"/>
    </xf>
    <xf numFmtId="0" fontId="0" fillId="0" borderId="18" xfId="0" applyBorder="1" applyAlignment="1">
      <alignment wrapText="1"/>
    </xf>
    <xf numFmtId="0" fontId="3" fillId="0" borderId="19" xfId="0" applyFont="1" applyBorder="1" applyAlignment="1">
      <alignment wrapText="1"/>
    </xf>
    <xf numFmtId="0" fontId="3" fillId="0" borderId="20" xfId="0" applyFont="1" applyBorder="1" applyAlignment="1">
      <alignment wrapText="1"/>
    </xf>
    <xf numFmtId="165" fontId="0" fillId="2" borderId="26" xfId="0" applyNumberFormat="1" applyFill="1" applyBorder="1" applyAlignment="1">
      <alignment horizontal="center"/>
    </xf>
    <xf numFmtId="165" fontId="0" fillId="2" borderId="17" xfId="0" applyNumberFormat="1" applyFill="1" applyBorder="1" applyAlignment="1">
      <alignment horizontal="center"/>
    </xf>
    <xf numFmtId="0" fontId="1" fillId="0" borderId="25" xfId="0" applyFont="1" applyFill="1" applyBorder="1" applyAlignment="1">
      <alignment horizontal="center" wrapText="1"/>
    </xf>
    <xf numFmtId="0" fontId="1" fillId="0" borderId="1" xfId="0" applyFont="1" applyFill="1" applyBorder="1" applyAlignment="1">
      <alignment horizontal="center" wrapText="1"/>
    </xf>
    <xf numFmtId="0" fontId="3" fillId="0" borderId="27" xfId="0" applyFont="1" applyBorder="1" applyAlignment="1">
      <alignment horizontal="left" vertical="top" wrapText="1"/>
    </xf>
    <xf numFmtId="0" fontId="0" fillId="0" borderId="21" xfId="0" applyBorder="1" applyAlignment="1">
      <alignment horizontal="left" vertical="center" wrapText="1"/>
    </xf>
    <xf numFmtId="0" fontId="3" fillId="0" borderId="15" xfId="0" applyFont="1" applyBorder="1" applyAlignment="1">
      <alignment horizontal="left" vertical="center" wrapText="1"/>
    </xf>
    <xf numFmtId="0" fontId="3" fillId="0" borderId="22" xfId="0" applyFont="1" applyBorder="1" applyAlignment="1">
      <alignment horizontal="left" vertical="center" wrapText="1"/>
    </xf>
    <xf numFmtId="0" fontId="3" fillId="0" borderId="18" xfId="0" applyFont="1" applyBorder="1"/>
    <xf numFmtId="0" fontId="3" fillId="0" borderId="19" xfId="0" applyFont="1" applyBorder="1"/>
    <xf numFmtId="0" fontId="3" fillId="0" borderId="20" xfId="0" applyFont="1" applyBorder="1"/>
    <xf numFmtId="0" fontId="1" fillId="0" borderId="0" xfId="0" applyFont="1" applyBorder="1" applyAlignment="1">
      <alignment wrapText="1"/>
    </xf>
    <xf numFmtId="0" fontId="0" fillId="0" borderId="0" xfId="0" applyBorder="1"/>
    <xf numFmtId="0" fontId="3" fillId="0" borderId="0" xfId="0" applyFont="1" applyBorder="1"/>
    <xf numFmtId="0" fontId="1" fillId="0" borderId="27" xfId="0" applyFont="1" applyBorder="1" applyAlignment="1">
      <alignment horizontal="center" vertical="center" wrapText="1"/>
    </xf>
    <xf numFmtId="164" fontId="3" fillId="7" borderId="27" xfId="0" applyNumberFormat="1" applyFont="1" applyFill="1" applyBorder="1" applyAlignment="1">
      <alignment horizontal="center" vertical="center"/>
    </xf>
    <xf numFmtId="170" fontId="10" fillId="0" borderId="31" xfId="0" applyNumberFormat="1" applyFont="1" applyBorder="1" applyAlignment="1" applyProtection="1">
      <alignment horizontal="center" vertical="top"/>
    </xf>
    <xf numFmtId="170" fontId="10" fillId="0" borderId="0" xfId="0" applyNumberFormat="1" applyFont="1" applyBorder="1" applyAlignment="1" applyProtection="1">
      <alignment horizontal="center"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4"/>
  <sheetViews>
    <sheetView tabSelected="1" zoomScaleNormal="100" workbookViewId="0">
      <pane ySplit="1" topLeftCell="A2" activePane="bottomLeft" state="frozen"/>
      <selection pane="bottomLeft" activeCell="B1" sqref="B1"/>
    </sheetView>
  </sheetViews>
  <sheetFormatPr defaultColWidth="9.140625" defaultRowHeight="12.75" x14ac:dyDescent="0.2"/>
  <cols>
    <col min="1" max="1" width="13" style="11" customWidth="1"/>
    <col min="2" max="2" width="15.140625" style="4" customWidth="1"/>
    <col min="3" max="3" width="10.42578125" style="48" customWidth="1"/>
    <col min="4" max="4" width="15.85546875" style="16" customWidth="1"/>
    <col min="5" max="5" width="16.85546875" style="19" customWidth="1"/>
    <col min="6" max="6" width="20" style="20" customWidth="1"/>
    <col min="7" max="7" width="11.42578125" style="25" customWidth="1"/>
    <col min="8" max="8" width="16.42578125" style="2" customWidth="1"/>
    <col min="9" max="9" width="5.28515625" style="2" customWidth="1"/>
    <col min="10" max="10" width="8.85546875" style="2" customWidth="1"/>
    <col min="11" max="16384" width="9.140625" style="1"/>
  </cols>
  <sheetData>
    <row r="1" spans="1:19" s="12" customFormat="1" ht="82.5" customHeight="1" x14ac:dyDescent="0.2">
      <c r="A1" s="5" t="s">
        <v>1</v>
      </c>
      <c r="B1" s="3" t="s">
        <v>2</v>
      </c>
      <c r="C1" s="46" t="s">
        <v>17</v>
      </c>
      <c r="D1" s="17" t="s">
        <v>0</v>
      </c>
      <c r="E1" s="18" t="s">
        <v>3</v>
      </c>
      <c r="F1" s="21" t="s">
        <v>16</v>
      </c>
      <c r="G1" s="98" t="s">
        <v>224</v>
      </c>
      <c r="H1" s="99"/>
      <c r="I1" s="79"/>
    </row>
    <row r="2" spans="1:19" x14ac:dyDescent="0.2">
      <c r="A2" s="6">
        <v>1</v>
      </c>
      <c r="B2" s="33">
        <v>300</v>
      </c>
      <c r="C2" s="49">
        <f>B2*55%</f>
        <v>165</v>
      </c>
      <c r="D2" s="35">
        <f>ROUNDDOWN(MIN(IF(B2&gt;843,(B2-843)*0.065+843*0.065,B2*0.065),0.65*B2),2)</f>
        <v>19.5</v>
      </c>
      <c r="E2" s="37">
        <f>D2*12</f>
        <v>234</v>
      </c>
      <c r="F2" s="22">
        <f t="shared" ref="F2:F31" si="0">E2/C2</f>
        <v>1.4181818181818182</v>
      </c>
      <c r="G2" s="84">
        <f t="shared" ref="G2:G31" si="1">F2/12</f>
        <v>0.11818181818181818</v>
      </c>
      <c r="H2" s="85"/>
      <c r="J2" s="1"/>
    </row>
    <row r="3" spans="1:19" x14ac:dyDescent="0.2">
      <c r="A3" s="6">
        <v>2</v>
      </c>
      <c r="B3" s="34">
        <f>B2*1.19%+B2</f>
        <v>303.57</v>
      </c>
      <c r="C3" s="49">
        <f t="shared" ref="C3:C31" si="2">B3*55%</f>
        <v>166.96350000000001</v>
      </c>
      <c r="D3" s="35">
        <f>D2*1.19%+D2</f>
        <v>19.732050000000001</v>
      </c>
      <c r="E3" s="37">
        <f>D3*12+E2</f>
        <v>470.78460000000001</v>
      </c>
      <c r="F3" s="22">
        <f t="shared" si="0"/>
        <v>2.8196857396975985</v>
      </c>
      <c r="G3" s="84">
        <f t="shared" si="1"/>
        <v>0.23497381164146655</v>
      </c>
      <c r="H3" s="85"/>
      <c r="J3" s="1"/>
    </row>
    <row r="4" spans="1:19" x14ac:dyDescent="0.2">
      <c r="A4" s="6">
        <v>3</v>
      </c>
      <c r="B4" s="34">
        <f t="shared" ref="B4:B31" si="3">B3*1.19%+B3</f>
        <v>307.18248299999999</v>
      </c>
      <c r="C4" s="49">
        <f t="shared" si="2"/>
        <v>168.95036565000001</v>
      </c>
      <c r="D4" s="35">
        <f t="shared" ref="D4:D31" si="4">D3*1.19%+D3</f>
        <v>19.966861395000002</v>
      </c>
      <c r="E4" s="37">
        <f t="shared" ref="E4:E31" si="5">D4*12+E3</f>
        <v>710.38693674000001</v>
      </c>
      <c r="F4" s="22">
        <f t="shared" si="0"/>
        <v>4.204707897535112</v>
      </c>
      <c r="G4" s="84">
        <f t="shared" si="1"/>
        <v>0.35039232479459265</v>
      </c>
      <c r="H4" s="85"/>
      <c r="J4" s="1"/>
    </row>
    <row r="5" spans="1:19" x14ac:dyDescent="0.2">
      <c r="A5" s="6">
        <v>4</v>
      </c>
      <c r="B5" s="34">
        <f t="shared" si="3"/>
        <v>310.83795454770001</v>
      </c>
      <c r="C5" s="49">
        <f t="shared" si="2"/>
        <v>170.96087500123502</v>
      </c>
      <c r="D5" s="35">
        <f t="shared" si="4"/>
        <v>20.204467045600502</v>
      </c>
      <c r="E5" s="37">
        <f t="shared" si="5"/>
        <v>952.84054128720607</v>
      </c>
      <c r="F5" s="22">
        <f t="shared" si="0"/>
        <v>5.5734421181473408</v>
      </c>
      <c r="G5" s="84">
        <f t="shared" si="1"/>
        <v>0.46445350984561173</v>
      </c>
      <c r="H5" s="85"/>
      <c r="J5" s="1"/>
    </row>
    <row r="6" spans="1:19" x14ac:dyDescent="0.2">
      <c r="A6" s="6">
        <v>5</v>
      </c>
      <c r="B6" s="34">
        <f t="shared" si="3"/>
        <v>314.53692620681761</v>
      </c>
      <c r="C6" s="49">
        <f t="shared" si="2"/>
        <v>172.99530941374971</v>
      </c>
      <c r="D6" s="35">
        <f t="shared" si="4"/>
        <v>20.444900203443147</v>
      </c>
      <c r="E6" s="37">
        <f t="shared" si="5"/>
        <v>1198.1793437285239</v>
      </c>
      <c r="F6" s="22">
        <f t="shared" si="0"/>
        <v>6.9260799485774518</v>
      </c>
      <c r="G6" s="84">
        <f t="shared" si="1"/>
        <v>0.57717332904812102</v>
      </c>
      <c r="H6" s="85"/>
      <c r="J6" s="1"/>
    </row>
    <row r="7" spans="1:19" x14ac:dyDescent="0.2">
      <c r="A7" s="6">
        <v>6</v>
      </c>
      <c r="B7" s="34">
        <f t="shared" si="3"/>
        <v>318.27991562867874</v>
      </c>
      <c r="C7" s="49">
        <f t="shared" si="2"/>
        <v>175.05395359577332</v>
      </c>
      <c r="D7" s="35">
        <f t="shared" si="4"/>
        <v>20.688194515864122</v>
      </c>
      <c r="E7" s="37">
        <f t="shared" si="5"/>
        <v>1446.4376779188933</v>
      </c>
      <c r="F7" s="22">
        <f t="shared" si="0"/>
        <v>8.2628106832647834</v>
      </c>
      <c r="G7" s="84">
        <f t="shared" si="1"/>
        <v>0.68856755693873195</v>
      </c>
      <c r="H7" s="85"/>
      <c r="J7" s="1"/>
    </row>
    <row r="8" spans="1:19" x14ac:dyDescent="0.2">
      <c r="A8" s="6">
        <v>7</v>
      </c>
      <c r="B8" s="34">
        <f t="shared" si="3"/>
        <v>322.06744662466002</v>
      </c>
      <c r="C8" s="49">
        <f t="shared" si="2"/>
        <v>177.13709564356301</v>
      </c>
      <c r="D8" s="35">
        <f t="shared" si="4"/>
        <v>20.934384030602907</v>
      </c>
      <c r="E8" s="37">
        <f t="shared" si="5"/>
        <v>1697.6502862861282</v>
      </c>
      <c r="F8" s="22">
        <f t="shared" si="0"/>
        <v>9.5838213905355918</v>
      </c>
      <c r="G8" s="84">
        <f t="shared" si="1"/>
        <v>0.79865178254463265</v>
      </c>
      <c r="H8" s="85"/>
      <c r="J8" s="1"/>
    </row>
    <row r="9" spans="1:19" x14ac:dyDescent="0.2">
      <c r="A9" s="6">
        <v>8</v>
      </c>
      <c r="B9" s="34">
        <f t="shared" si="3"/>
        <v>325.90004923949346</v>
      </c>
      <c r="C9" s="49">
        <f t="shared" si="2"/>
        <v>179.24502708172142</v>
      </c>
      <c r="D9" s="35">
        <f t="shared" si="4"/>
        <v>21.183503200567081</v>
      </c>
      <c r="E9" s="37">
        <f t="shared" si="5"/>
        <v>1951.8523246929333</v>
      </c>
      <c r="F9" s="22">
        <f t="shared" si="0"/>
        <v>10.889296938782266</v>
      </c>
      <c r="G9" s="84">
        <f t="shared" si="1"/>
        <v>0.90744141156518887</v>
      </c>
      <c r="H9" s="85"/>
      <c r="J9" s="1"/>
    </row>
    <row r="10" spans="1:19" x14ac:dyDescent="0.2">
      <c r="A10" s="6">
        <v>9</v>
      </c>
      <c r="B10" s="34">
        <f t="shared" si="3"/>
        <v>329.7782598254434</v>
      </c>
      <c r="C10" s="49">
        <f t="shared" si="2"/>
        <v>181.37804290399387</v>
      </c>
      <c r="D10" s="35">
        <f t="shared" si="4"/>
        <v>21.43558688865383</v>
      </c>
      <c r="E10" s="37">
        <f t="shared" si="5"/>
        <v>2209.0793673567791</v>
      </c>
      <c r="F10" s="22">
        <f t="shared" si="0"/>
        <v>12.179420022334666</v>
      </c>
      <c r="G10" s="84">
        <f t="shared" si="1"/>
        <v>1.0149516685278888</v>
      </c>
      <c r="H10" s="85"/>
      <c r="J10" s="1"/>
    </row>
    <row r="11" spans="1:19" s="50" customFormat="1" x14ac:dyDescent="0.2">
      <c r="A11" s="13">
        <v>10</v>
      </c>
      <c r="B11" s="34">
        <f t="shared" si="3"/>
        <v>333.70262111736616</v>
      </c>
      <c r="C11" s="36">
        <f t="shared" si="2"/>
        <v>183.53644161455139</v>
      </c>
      <c r="D11" s="35">
        <f t="shared" si="4"/>
        <v>21.690670372628812</v>
      </c>
      <c r="E11" s="38">
        <f t="shared" si="5"/>
        <v>2469.3674118283247</v>
      </c>
      <c r="F11" s="24">
        <f t="shared" si="0"/>
        <v>13.454371187027224</v>
      </c>
      <c r="G11" s="96">
        <f t="shared" si="1"/>
        <v>1.1211975989189353</v>
      </c>
      <c r="H11" s="97"/>
      <c r="I11" s="8"/>
      <c r="J11" s="9"/>
      <c r="K11" s="9"/>
      <c r="L11" s="9"/>
      <c r="M11" s="9"/>
      <c r="N11" s="9"/>
      <c r="O11" s="9"/>
      <c r="P11" s="9"/>
      <c r="Q11" s="76"/>
      <c r="R11" s="76"/>
      <c r="S11" s="76"/>
    </row>
    <row r="12" spans="1:19" x14ac:dyDescent="0.2">
      <c r="A12" s="6">
        <v>11</v>
      </c>
      <c r="B12" s="34">
        <f t="shared" si="3"/>
        <v>337.67368230866282</v>
      </c>
      <c r="C12" s="49">
        <f t="shared" si="2"/>
        <v>185.72052526976458</v>
      </c>
      <c r="D12" s="35">
        <f t="shared" si="4"/>
        <v>21.948789350063095</v>
      </c>
      <c r="E12" s="37">
        <f t="shared" si="5"/>
        <v>2732.752884029082</v>
      </c>
      <c r="F12" s="22">
        <f t="shared" si="0"/>
        <v>14.714328855465368</v>
      </c>
      <c r="G12" s="84">
        <f t="shared" si="1"/>
        <v>1.2261940712887807</v>
      </c>
      <c r="H12" s="85"/>
      <c r="J12" s="1"/>
    </row>
    <row r="13" spans="1:19" x14ac:dyDescent="0.2">
      <c r="A13" s="6">
        <v>12</v>
      </c>
      <c r="B13" s="34">
        <f t="shared" si="3"/>
        <v>341.69199912813593</v>
      </c>
      <c r="C13" s="49">
        <f t="shared" si="2"/>
        <v>187.93059952047477</v>
      </c>
      <c r="D13" s="35">
        <f t="shared" si="4"/>
        <v>22.209979943328847</v>
      </c>
      <c r="E13" s="37">
        <f t="shared" si="5"/>
        <v>2999.2726433490279</v>
      </c>
      <c r="F13" s="22">
        <f t="shared" si="0"/>
        <v>15.959469351994812</v>
      </c>
      <c r="G13" s="84">
        <f t="shared" si="1"/>
        <v>1.3299557793329011</v>
      </c>
      <c r="H13" s="85"/>
      <c r="J13" s="1"/>
    </row>
    <row r="14" spans="1:19" x14ac:dyDescent="0.2">
      <c r="A14" s="6">
        <v>13</v>
      </c>
      <c r="B14" s="34">
        <f t="shared" si="3"/>
        <v>345.75813391776074</v>
      </c>
      <c r="C14" s="49">
        <f t="shared" si="2"/>
        <v>190.16697365476841</v>
      </c>
      <c r="D14" s="35">
        <f t="shared" si="4"/>
        <v>22.474278704654459</v>
      </c>
      <c r="E14" s="37">
        <f t="shared" si="5"/>
        <v>3268.9639878048815</v>
      </c>
      <c r="F14" s="22">
        <f t="shared" si="0"/>
        <v>17.189966927377206</v>
      </c>
      <c r="G14" s="84">
        <f t="shared" si="1"/>
        <v>1.4324972439481005</v>
      </c>
      <c r="H14" s="85"/>
      <c r="J14" s="1"/>
    </row>
    <row r="15" spans="1:19" x14ac:dyDescent="0.2">
      <c r="A15" s="6">
        <v>14</v>
      </c>
      <c r="B15" s="34">
        <f t="shared" si="3"/>
        <v>349.87265571138209</v>
      </c>
      <c r="C15" s="49">
        <f t="shared" si="2"/>
        <v>192.42996064126018</v>
      </c>
      <c r="D15" s="35">
        <f t="shared" si="4"/>
        <v>22.741722621239848</v>
      </c>
      <c r="E15" s="37">
        <f t="shared" si="5"/>
        <v>3541.8646592597597</v>
      </c>
      <c r="F15" s="22">
        <f t="shared" si="0"/>
        <v>18.405993783175596</v>
      </c>
      <c r="G15" s="84">
        <f t="shared" si="1"/>
        <v>1.533832815264633</v>
      </c>
      <c r="H15" s="85"/>
      <c r="J15" s="1"/>
    </row>
    <row r="16" spans="1:19" x14ac:dyDescent="0.2">
      <c r="A16" s="6">
        <v>15</v>
      </c>
      <c r="B16" s="34">
        <f t="shared" si="3"/>
        <v>354.03614031434756</v>
      </c>
      <c r="C16" s="49">
        <f t="shared" si="2"/>
        <v>194.71987717289119</v>
      </c>
      <c r="D16" s="35">
        <f t="shared" si="4"/>
        <v>23.012349120432603</v>
      </c>
      <c r="E16" s="37">
        <f t="shared" si="5"/>
        <v>3818.012848704951</v>
      </c>
      <c r="F16" s="22">
        <f t="shared" si="0"/>
        <v>19.607720095853125</v>
      </c>
      <c r="G16" s="84">
        <f t="shared" si="1"/>
        <v>1.6339766746544271</v>
      </c>
      <c r="H16" s="85"/>
      <c r="J16" s="1"/>
    </row>
    <row r="17" spans="1:20" x14ac:dyDescent="0.2">
      <c r="A17" s="6">
        <v>16</v>
      </c>
      <c r="B17" s="34">
        <f t="shared" si="3"/>
        <v>358.2491703840883</v>
      </c>
      <c r="C17" s="49">
        <f t="shared" si="2"/>
        <v>197.03704371124857</v>
      </c>
      <c r="D17" s="35">
        <f t="shared" si="4"/>
        <v>23.286196074965751</v>
      </c>
      <c r="E17" s="37">
        <f t="shared" si="5"/>
        <v>4097.4472016045402</v>
      </c>
      <c r="F17" s="22">
        <f t="shared" si="0"/>
        <v>20.795314040588313</v>
      </c>
      <c r="G17" s="84">
        <f t="shared" si="1"/>
        <v>1.7329428367156927</v>
      </c>
      <c r="H17" s="85"/>
      <c r="J17" s="1"/>
    </row>
    <row r="18" spans="1:20" x14ac:dyDescent="0.2">
      <c r="A18" s="6">
        <v>17</v>
      </c>
      <c r="B18" s="34">
        <f t="shared" si="3"/>
        <v>362.51233551165893</v>
      </c>
      <c r="C18" s="49">
        <f t="shared" si="2"/>
        <v>199.38178453141242</v>
      </c>
      <c r="D18" s="35">
        <f t="shared" si="4"/>
        <v>23.563301808257844</v>
      </c>
      <c r="E18" s="37">
        <f t="shared" si="5"/>
        <v>4380.2068233036343</v>
      </c>
      <c r="F18" s="22">
        <f t="shared" si="0"/>
        <v>21.968941814810254</v>
      </c>
      <c r="G18" s="84">
        <f t="shared" si="1"/>
        <v>1.8307451512341879</v>
      </c>
      <c r="H18" s="85"/>
      <c r="J18" s="1"/>
    </row>
    <row r="19" spans="1:20" x14ac:dyDescent="0.2">
      <c r="A19" s="6">
        <v>18</v>
      </c>
      <c r="B19" s="34">
        <f t="shared" si="3"/>
        <v>366.8262323042477</v>
      </c>
      <c r="C19" s="49">
        <f t="shared" si="2"/>
        <v>201.75442776733624</v>
      </c>
      <c r="D19" s="35">
        <f t="shared" si="4"/>
        <v>23.843705099776113</v>
      </c>
      <c r="E19" s="37">
        <f t="shared" si="5"/>
        <v>4666.3312845009477</v>
      </c>
      <c r="F19" s="22">
        <f t="shared" si="0"/>
        <v>23.128767661457093</v>
      </c>
      <c r="G19" s="84">
        <f t="shared" si="1"/>
        <v>1.9273973051214244</v>
      </c>
      <c r="H19" s="85"/>
      <c r="J19" s="1"/>
    </row>
    <row r="20" spans="1:20" s="9" customFormat="1" x14ac:dyDescent="0.2">
      <c r="A20" s="7">
        <v>19</v>
      </c>
      <c r="B20" s="34">
        <f t="shared" si="3"/>
        <v>371.19146446866824</v>
      </c>
      <c r="C20" s="49">
        <f t="shared" si="2"/>
        <v>204.15530545776755</v>
      </c>
      <c r="D20" s="35">
        <f t="shared" si="4"/>
        <v>24.127445190463447</v>
      </c>
      <c r="E20" s="39">
        <f t="shared" si="5"/>
        <v>4955.8606267865089</v>
      </c>
      <c r="F20" s="22">
        <f t="shared" si="0"/>
        <v>24.274953891960941</v>
      </c>
      <c r="G20" s="82">
        <f t="shared" si="1"/>
        <v>2.0229128243300782</v>
      </c>
      <c r="H20" s="83"/>
      <c r="I20" s="8"/>
    </row>
    <row r="21" spans="1:20" s="50" customFormat="1" x14ac:dyDescent="0.2">
      <c r="A21" s="13">
        <v>20</v>
      </c>
      <c r="B21" s="34">
        <f t="shared" si="3"/>
        <v>375.60864289584538</v>
      </c>
      <c r="C21" s="36">
        <f t="shared" si="2"/>
        <v>206.58475359271497</v>
      </c>
      <c r="D21" s="35">
        <f t="shared" si="4"/>
        <v>24.414561788229964</v>
      </c>
      <c r="E21" s="38">
        <f t="shared" si="5"/>
        <v>5248.8353682452689</v>
      </c>
      <c r="F21" s="24">
        <f t="shared" si="0"/>
        <v>25.407660908962473</v>
      </c>
      <c r="G21" s="96">
        <f t="shared" si="1"/>
        <v>2.1173050757468728</v>
      </c>
      <c r="H21" s="97"/>
      <c r="I21" s="8"/>
      <c r="J21" s="9"/>
      <c r="K21" s="9"/>
      <c r="L21" s="9"/>
      <c r="M21" s="9"/>
      <c r="N21" s="9"/>
      <c r="O21" s="9"/>
      <c r="P21" s="9"/>
      <c r="Q21" s="9"/>
      <c r="R21" s="9"/>
      <c r="S21" s="9"/>
      <c r="T21" s="76"/>
    </row>
    <row r="22" spans="1:20" x14ac:dyDescent="0.2">
      <c r="A22" s="6">
        <v>21</v>
      </c>
      <c r="B22" s="34">
        <f t="shared" si="3"/>
        <v>380.07838574630591</v>
      </c>
      <c r="C22" s="49">
        <f t="shared" si="2"/>
        <v>209.04311216046827</v>
      </c>
      <c r="D22" s="35">
        <f t="shared" si="4"/>
        <v>24.705095073509902</v>
      </c>
      <c r="E22" s="37">
        <f t="shared" si="5"/>
        <v>5545.2965091273873</v>
      </c>
      <c r="F22" s="22">
        <f t="shared" si="0"/>
        <v>26.52704722875843</v>
      </c>
      <c r="G22" s="84">
        <f t="shared" si="1"/>
        <v>2.2105872690632027</v>
      </c>
      <c r="H22" s="85"/>
      <c r="J22" s="1"/>
    </row>
    <row r="23" spans="1:20" x14ac:dyDescent="0.2">
      <c r="A23" s="6">
        <v>22</v>
      </c>
      <c r="B23" s="34">
        <f t="shared" si="3"/>
        <v>384.60131853668696</v>
      </c>
      <c r="C23" s="49">
        <f t="shared" si="2"/>
        <v>211.53072519517784</v>
      </c>
      <c r="D23" s="35">
        <f t="shared" si="4"/>
        <v>24.999085704884671</v>
      </c>
      <c r="E23" s="37">
        <f t="shared" si="5"/>
        <v>5845.2855375860036</v>
      </c>
      <c r="F23" s="22">
        <f t="shared" si="0"/>
        <v>27.633269503485142</v>
      </c>
      <c r="G23" s="84">
        <f t="shared" si="1"/>
        <v>2.3027724586237617</v>
      </c>
      <c r="H23" s="85"/>
      <c r="J23" s="1"/>
    </row>
    <row r="24" spans="1:20" x14ac:dyDescent="0.2">
      <c r="A24" s="6">
        <v>23</v>
      </c>
      <c r="B24" s="34">
        <f t="shared" si="3"/>
        <v>389.17807422727356</v>
      </c>
      <c r="C24" s="49">
        <f t="shared" si="2"/>
        <v>214.04794082500047</v>
      </c>
      <c r="D24" s="35">
        <f t="shared" si="4"/>
        <v>25.296574824772797</v>
      </c>
      <c r="E24" s="37">
        <f t="shared" si="5"/>
        <v>6148.8444354832773</v>
      </c>
      <c r="F24" s="22">
        <f t="shared" si="0"/>
        <v>28.726482543041133</v>
      </c>
      <c r="G24" s="84">
        <f t="shared" si="1"/>
        <v>2.3938735452534279</v>
      </c>
      <c r="H24" s="85"/>
      <c r="J24" s="1"/>
    </row>
    <row r="25" spans="1:20" s="9" customFormat="1" x14ac:dyDescent="0.2">
      <c r="A25" s="7">
        <v>24</v>
      </c>
      <c r="B25" s="34">
        <f t="shared" si="3"/>
        <v>393.80929331057808</v>
      </c>
      <c r="C25" s="49">
        <f t="shared" si="2"/>
        <v>216.59511132081798</v>
      </c>
      <c r="D25" s="35">
        <f t="shared" si="4"/>
        <v>25.597604065187593</v>
      </c>
      <c r="E25" s="39">
        <f t="shared" si="5"/>
        <v>6456.0156842655288</v>
      </c>
      <c r="F25" s="22">
        <f t="shared" si="0"/>
        <v>29.806839336751967</v>
      </c>
      <c r="G25" s="82">
        <f t="shared" si="1"/>
        <v>2.4839032780626638</v>
      </c>
      <c r="H25" s="83"/>
      <c r="I25" s="8"/>
    </row>
    <row r="26" spans="1:20" s="9" customFormat="1" x14ac:dyDescent="0.2">
      <c r="A26" s="7">
        <v>25</v>
      </c>
      <c r="B26" s="34">
        <f t="shared" si="3"/>
        <v>398.49562390097395</v>
      </c>
      <c r="C26" s="49">
        <f t="shared" si="2"/>
        <v>219.1725931455357</v>
      </c>
      <c r="D26" s="35">
        <f t="shared" si="4"/>
        <v>25.902215553563327</v>
      </c>
      <c r="E26" s="39">
        <f t="shared" si="5"/>
        <v>6766.8422709082888</v>
      </c>
      <c r="F26" s="22">
        <f t="shared" si="0"/>
        <v>30.874491074780266</v>
      </c>
      <c r="G26" s="82">
        <f t="shared" si="1"/>
        <v>2.5728742562316889</v>
      </c>
      <c r="H26" s="83"/>
      <c r="I26" s="8"/>
    </row>
    <row r="27" spans="1:20" x14ac:dyDescent="0.2">
      <c r="A27" s="6">
        <v>26</v>
      </c>
      <c r="B27" s="34">
        <f t="shared" si="3"/>
        <v>403.23772182539557</v>
      </c>
      <c r="C27" s="49">
        <f t="shared" si="2"/>
        <v>221.78074700396758</v>
      </c>
      <c r="D27" s="35">
        <f t="shared" si="4"/>
        <v>26.21045191865073</v>
      </c>
      <c r="E27" s="37">
        <f t="shared" si="5"/>
        <v>7081.3676939320976</v>
      </c>
      <c r="F27" s="22">
        <f t="shared" si="0"/>
        <v>31.92958716928397</v>
      </c>
      <c r="G27" s="84">
        <f t="shared" si="1"/>
        <v>2.6607989307736641</v>
      </c>
      <c r="H27" s="85"/>
      <c r="J27" s="1"/>
    </row>
    <row r="28" spans="1:20" x14ac:dyDescent="0.2">
      <c r="A28" s="6">
        <v>27</v>
      </c>
      <c r="B28" s="34">
        <f t="shared" si="3"/>
        <v>408.03625071511777</v>
      </c>
      <c r="C28" s="49">
        <f t="shared" si="2"/>
        <v>224.4199378933148</v>
      </c>
      <c r="D28" s="35">
        <f t="shared" si="4"/>
        <v>26.522356296482673</v>
      </c>
      <c r="E28" s="37">
        <f t="shared" si="5"/>
        <v>7399.6359694898892</v>
      </c>
      <c r="F28" s="22">
        <f t="shared" si="0"/>
        <v>32.972275275325771</v>
      </c>
      <c r="G28" s="84">
        <f t="shared" si="1"/>
        <v>2.7476896062771474</v>
      </c>
      <c r="H28" s="85"/>
      <c r="J28" s="1"/>
    </row>
    <row r="29" spans="1:20" x14ac:dyDescent="0.2">
      <c r="A29" s="6">
        <v>28</v>
      </c>
      <c r="B29" s="34">
        <f t="shared" si="3"/>
        <v>412.89188209862766</v>
      </c>
      <c r="C29" s="49">
        <f t="shared" si="2"/>
        <v>227.09053515424523</v>
      </c>
      <c r="D29" s="35">
        <f t="shared" si="4"/>
        <v>26.837972336410818</v>
      </c>
      <c r="E29" s="37">
        <f t="shared" si="5"/>
        <v>7721.6916375268192</v>
      </c>
      <c r="F29" s="22">
        <f t="shared" si="0"/>
        <v>34.002701311536676</v>
      </c>
      <c r="G29" s="84">
        <f t="shared" si="1"/>
        <v>2.8335584426280565</v>
      </c>
      <c r="H29" s="85"/>
      <c r="J29" s="1"/>
    </row>
    <row r="30" spans="1:20" x14ac:dyDescent="0.2">
      <c r="A30" s="6">
        <v>29</v>
      </c>
      <c r="B30" s="34">
        <f t="shared" si="3"/>
        <v>417.80529549560134</v>
      </c>
      <c r="C30" s="49">
        <f t="shared" si="2"/>
        <v>229.79291252258076</v>
      </c>
      <c r="D30" s="35">
        <f t="shared" si="4"/>
        <v>27.157344207214106</v>
      </c>
      <c r="E30" s="37">
        <f t="shared" si="5"/>
        <v>8047.5797680133883</v>
      </c>
      <c r="F30" s="22">
        <f t="shared" si="0"/>
        <v>35.02100948053647</v>
      </c>
      <c r="G30" s="84">
        <f t="shared" si="1"/>
        <v>2.9184174567113725</v>
      </c>
      <c r="H30" s="85"/>
      <c r="J30" s="1"/>
    </row>
    <row r="31" spans="1:20" s="50" customFormat="1" x14ac:dyDescent="0.2">
      <c r="A31" s="13" t="s">
        <v>6</v>
      </c>
      <c r="B31" s="34">
        <f t="shared" si="3"/>
        <v>422.77717851199901</v>
      </c>
      <c r="C31" s="36">
        <f t="shared" si="2"/>
        <v>232.52744818159948</v>
      </c>
      <c r="D31" s="35">
        <f t="shared" si="4"/>
        <v>27.480516603279952</v>
      </c>
      <c r="E31" s="38">
        <f t="shared" si="5"/>
        <v>8377.3459672527479</v>
      </c>
      <c r="F31" s="24">
        <f t="shared" si="0"/>
        <v>36.027342289114195</v>
      </c>
      <c r="G31" s="96">
        <f t="shared" si="1"/>
        <v>3.0022785240928496</v>
      </c>
      <c r="H31" s="97"/>
      <c r="I31" s="8"/>
      <c r="J31" s="9"/>
      <c r="K31" s="9"/>
      <c r="L31" s="9"/>
      <c r="M31" s="9"/>
      <c r="N31" s="9"/>
      <c r="O31" s="9"/>
      <c r="P31" s="9"/>
      <c r="Q31" s="9"/>
      <c r="R31" s="9"/>
      <c r="S31" s="9"/>
      <c r="T31" s="9"/>
    </row>
    <row r="32" spans="1:20" ht="13.5" customHeight="1" x14ac:dyDescent="0.2">
      <c r="A32" s="80" t="s">
        <v>5</v>
      </c>
      <c r="B32" s="80"/>
      <c r="C32" s="80"/>
      <c r="D32" s="80"/>
      <c r="E32" s="80"/>
      <c r="F32" s="80"/>
      <c r="G32" s="80"/>
      <c r="H32" s="80"/>
    </row>
    <row r="33" spans="1:11" s="10" customFormat="1" x14ac:dyDescent="0.2">
      <c r="A33" s="81" t="s">
        <v>7</v>
      </c>
      <c r="B33" s="88"/>
      <c r="C33" s="88"/>
      <c r="D33" s="88"/>
      <c r="E33" s="88"/>
      <c r="F33" s="88"/>
      <c r="G33" s="88"/>
    </row>
    <row r="34" spans="1:11" s="10" customFormat="1" x14ac:dyDescent="0.2">
      <c r="A34" s="89" t="s">
        <v>239</v>
      </c>
      <c r="B34" s="81"/>
      <c r="C34" s="81"/>
      <c r="D34" s="81"/>
      <c r="E34" s="81"/>
      <c r="F34" s="81"/>
      <c r="G34" s="81"/>
    </row>
    <row r="35" spans="1:11" s="10" customFormat="1" x14ac:dyDescent="0.2">
      <c r="A35" s="88" t="s">
        <v>4</v>
      </c>
      <c r="B35" s="88"/>
      <c r="C35" s="88"/>
      <c r="D35" s="88"/>
      <c r="E35" s="88"/>
      <c r="F35" s="88"/>
      <c r="G35" s="88"/>
    </row>
    <row r="36" spans="1:11" s="10" customFormat="1" ht="12.75" customHeight="1" x14ac:dyDescent="0.2">
      <c r="A36" s="86" t="s">
        <v>15</v>
      </c>
      <c r="B36" s="86"/>
      <c r="C36" s="86"/>
      <c r="D36" s="86"/>
      <c r="E36" s="86"/>
      <c r="F36" s="86"/>
      <c r="G36" s="86"/>
    </row>
    <row r="37" spans="1:11" s="10" customFormat="1" ht="39.75" customHeight="1" thickBot="1" x14ac:dyDescent="0.25">
      <c r="A37" s="91" t="s">
        <v>236</v>
      </c>
      <c r="B37" s="92"/>
      <c r="C37" s="92"/>
      <c r="D37" s="92"/>
      <c r="E37" s="92"/>
      <c r="F37" s="92"/>
      <c r="G37" s="92"/>
      <c r="H37" s="92"/>
    </row>
    <row r="38" spans="1:11" s="30" customFormat="1" ht="6.75" customHeight="1" thickTop="1" thickBot="1" x14ac:dyDescent="0.25">
      <c r="A38" s="29"/>
      <c r="B38" s="29"/>
      <c r="C38" s="47"/>
      <c r="D38" s="29"/>
      <c r="E38" s="29"/>
      <c r="F38" s="29"/>
      <c r="G38" s="29"/>
    </row>
    <row r="39" spans="1:11" ht="15.6" customHeight="1" thickTop="1" thickBot="1" x14ac:dyDescent="0.25">
      <c r="A39" s="27"/>
      <c r="B39" s="90" t="s">
        <v>8</v>
      </c>
      <c r="C39" s="90"/>
      <c r="D39" s="90"/>
      <c r="E39" s="26"/>
      <c r="F39" s="87"/>
      <c r="G39" s="87"/>
    </row>
    <row r="40" spans="1:11" ht="15.75" customHeight="1" thickBot="1" x14ac:dyDescent="0.25">
      <c r="A40" s="93" t="s">
        <v>9</v>
      </c>
      <c r="B40" s="94"/>
      <c r="C40" s="94"/>
      <c r="D40" s="95"/>
      <c r="E40" s="28">
        <v>27760</v>
      </c>
      <c r="F40" s="14">
        <f>DATE(YEAR(E40)+70,MONTH(E40),DAY(E40))</f>
        <v>53328</v>
      </c>
      <c r="G40" s="1"/>
    </row>
    <row r="41" spans="1:11" ht="15.75" customHeight="1" thickBot="1" x14ac:dyDescent="0.25">
      <c r="A41" s="101" t="s">
        <v>10</v>
      </c>
      <c r="B41" s="102"/>
      <c r="C41" s="102"/>
      <c r="D41" s="103"/>
      <c r="E41" s="15">
        <v>43435</v>
      </c>
      <c r="F41" s="14">
        <f>DATE(YEAR(E41)+30,MONTH(E41),DAY(E41))</f>
        <v>54393</v>
      </c>
      <c r="G41" s="57"/>
    </row>
    <row r="42" spans="1:11" ht="15.6" customHeight="1" thickBot="1" x14ac:dyDescent="0.25">
      <c r="A42" s="104" t="s">
        <v>11</v>
      </c>
      <c r="B42" s="105"/>
      <c r="C42" s="105"/>
      <c r="D42" s="105"/>
      <c r="E42" s="106"/>
      <c r="F42" s="40">
        <f>IF(F40&gt;F41,F40,F41)</f>
        <v>54393</v>
      </c>
      <c r="G42" s="112" t="str">
        <f>DATEDIF(E40,F42,"y") &amp;" years,"&amp;DATEDIF(E40,F42,"ym") &amp;" months, "&amp;DATEDIF(E40,F42,"MD") &amp;"days"</f>
        <v>72 years,11 months, 0days</v>
      </c>
      <c r="H42" s="113"/>
      <c r="I42" s="71"/>
    </row>
    <row r="43" spans="1:11" ht="27" customHeight="1" x14ac:dyDescent="0.2">
      <c r="A43" s="81" t="s">
        <v>231</v>
      </c>
      <c r="B43" s="81"/>
      <c r="C43" s="81"/>
      <c r="D43" s="81"/>
      <c r="E43" s="81"/>
      <c r="F43" s="81"/>
      <c r="G43" s="81"/>
      <c r="H43" s="81"/>
    </row>
    <row r="44" spans="1:11" ht="24.6" customHeight="1" x14ac:dyDescent="0.2">
      <c r="A44" s="107" t="s">
        <v>235</v>
      </c>
      <c r="B44" s="108"/>
      <c r="C44" s="108"/>
      <c r="D44" s="108"/>
      <c r="E44" s="108"/>
      <c r="F44" s="108"/>
      <c r="G44" s="108"/>
    </row>
    <row r="45" spans="1:11" ht="15.75" customHeight="1" x14ac:dyDescent="0.2">
      <c r="A45" s="109" t="s">
        <v>12</v>
      </c>
      <c r="B45" s="109"/>
      <c r="C45" s="109"/>
      <c r="D45" s="109"/>
      <c r="E45" s="109"/>
      <c r="F45" s="109"/>
      <c r="G45" s="109"/>
    </row>
    <row r="46" spans="1:11" ht="17.25" customHeight="1" x14ac:dyDescent="0.2">
      <c r="A46" s="110" t="s">
        <v>237</v>
      </c>
      <c r="B46" s="110"/>
      <c r="C46" s="110"/>
      <c r="D46" s="110"/>
      <c r="E46" s="110"/>
      <c r="F46" s="110"/>
      <c r="G46" s="110"/>
      <c r="H46" s="110"/>
      <c r="I46" s="110"/>
      <c r="J46" s="73"/>
      <c r="K46" s="72"/>
    </row>
    <row r="47" spans="1:11" ht="17.25" customHeight="1" x14ac:dyDescent="0.2">
      <c r="A47" s="74" t="s">
        <v>234</v>
      </c>
      <c r="B47" s="75">
        <f>DATE(YEAR(E41)+2,MONTH(E41),DAY(E41))</f>
        <v>44166</v>
      </c>
      <c r="C47" s="111" t="s">
        <v>233</v>
      </c>
      <c r="D47" s="111"/>
      <c r="E47" s="111"/>
      <c r="F47" s="111"/>
      <c r="G47" s="75">
        <f>DATE(YEAR(E41)+3,MONTH(E41),DAY(E41))</f>
        <v>44531</v>
      </c>
      <c r="H47" s="77" t="s">
        <v>232</v>
      </c>
      <c r="I47" s="78"/>
      <c r="J47" s="73"/>
      <c r="K47" s="72"/>
    </row>
    <row r="48" spans="1:11" ht="54.6" customHeight="1" x14ac:dyDescent="0.2">
      <c r="A48" s="100" t="s">
        <v>238</v>
      </c>
      <c r="B48" s="100"/>
      <c r="C48" s="100"/>
      <c r="D48" s="100"/>
      <c r="E48" s="100"/>
      <c r="F48" s="100"/>
      <c r="G48" s="100"/>
      <c r="H48" s="100"/>
      <c r="I48" s="100"/>
      <c r="J48" s="73"/>
      <c r="K48" s="72"/>
    </row>
    <row r="49" spans="1:9" x14ac:dyDescent="0.2">
      <c r="A49" s="59"/>
      <c r="B49" s="60"/>
      <c r="C49" s="61"/>
      <c r="D49" s="62"/>
      <c r="E49" s="63"/>
      <c r="F49" s="60"/>
      <c r="G49" s="64"/>
      <c r="H49" s="65"/>
      <c r="I49" s="65"/>
    </row>
    <row r="50" spans="1:9" x14ac:dyDescent="0.2">
      <c r="A50" s="58"/>
      <c r="B50" s="66"/>
      <c r="C50" s="67"/>
      <c r="D50" s="68"/>
      <c r="E50" s="69"/>
      <c r="F50" s="66"/>
      <c r="G50" s="70"/>
    </row>
    <row r="51" spans="1:9" x14ac:dyDescent="0.2">
      <c r="A51" s="58"/>
      <c r="B51" s="66"/>
      <c r="C51" s="67"/>
      <c r="D51" s="68"/>
      <c r="E51" s="69"/>
      <c r="F51" s="66"/>
      <c r="G51" s="70"/>
    </row>
    <row r="52" spans="1:9" x14ac:dyDescent="0.2">
      <c r="A52" s="58"/>
      <c r="B52" s="66"/>
      <c r="C52" s="67"/>
      <c r="D52" s="68"/>
      <c r="E52" s="69"/>
      <c r="F52" s="66"/>
      <c r="G52" s="70"/>
    </row>
    <row r="53" spans="1:9" x14ac:dyDescent="0.2">
      <c r="A53" s="58"/>
      <c r="B53" s="66"/>
      <c r="C53" s="67"/>
      <c r="D53" s="68"/>
      <c r="E53" s="69"/>
      <c r="F53" s="66"/>
      <c r="G53" s="70"/>
    </row>
    <row r="54" spans="1:9" x14ac:dyDescent="0.2">
      <c r="A54" s="58"/>
      <c r="B54" s="66"/>
      <c r="C54" s="67"/>
      <c r="D54" s="68"/>
      <c r="E54" s="69"/>
      <c r="F54" s="66"/>
      <c r="G54" s="70"/>
    </row>
    <row r="55" spans="1:9" x14ac:dyDescent="0.2">
      <c r="A55" s="58"/>
      <c r="B55" s="66"/>
      <c r="C55" s="67"/>
      <c r="D55" s="68"/>
      <c r="E55" s="69"/>
      <c r="F55" s="66"/>
      <c r="G55" s="70"/>
    </row>
    <row r="56" spans="1:9" x14ac:dyDescent="0.2">
      <c r="A56" s="58"/>
      <c r="B56" s="66"/>
      <c r="C56" s="67"/>
      <c r="D56" s="68"/>
      <c r="E56" s="69"/>
      <c r="F56" s="66"/>
      <c r="G56" s="70"/>
    </row>
    <row r="57" spans="1:9" x14ac:dyDescent="0.2">
      <c r="A57" s="58"/>
      <c r="B57" s="66"/>
      <c r="C57" s="67"/>
      <c r="D57" s="68"/>
      <c r="E57" s="69"/>
      <c r="F57" s="66"/>
      <c r="G57" s="70"/>
    </row>
    <row r="58" spans="1:9" x14ac:dyDescent="0.2">
      <c r="A58" s="58"/>
      <c r="B58" s="66"/>
      <c r="C58" s="67"/>
      <c r="D58" s="68"/>
      <c r="E58" s="69"/>
      <c r="F58" s="66"/>
      <c r="G58" s="70"/>
    </row>
    <row r="59" spans="1:9" x14ac:dyDescent="0.2">
      <c r="A59" s="58"/>
      <c r="B59" s="66"/>
      <c r="C59" s="67"/>
      <c r="D59" s="68"/>
      <c r="E59" s="69"/>
      <c r="F59" s="66"/>
      <c r="G59" s="70"/>
    </row>
    <row r="60" spans="1:9" x14ac:dyDescent="0.2">
      <c r="A60" s="58"/>
      <c r="B60" s="66"/>
      <c r="C60" s="67"/>
      <c r="D60" s="68"/>
      <c r="E60" s="69"/>
      <c r="F60" s="66"/>
      <c r="G60" s="70"/>
    </row>
    <row r="61" spans="1:9" x14ac:dyDescent="0.2">
      <c r="A61" s="58"/>
      <c r="B61" s="66"/>
      <c r="C61" s="67"/>
      <c r="D61" s="68"/>
      <c r="E61" s="69"/>
      <c r="F61" s="66"/>
      <c r="G61" s="70"/>
    </row>
    <row r="62" spans="1:9" x14ac:dyDescent="0.2">
      <c r="A62" s="58"/>
      <c r="B62" s="66"/>
      <c r="C62" s="67"/>
      <c r="D62" s="68"/>
      <c r="E62" s="69"/>
      <c r="F62" s="66"/>
      <c r="G62" s="70"/>
    </row>
    <row r="63" spans="1:9" x14ac:dyDescent="0.2">
      <c r="A63" s="58"/>
      <c r="B63" s="66"/>
      <c r="C63" s="67"/>
      <c r="D63" s="68"/>
      <c r="E63" s="69"/>
      <c r="F63" s="66"/>
      <c r="G63" s="70"/>
    </row>
    <row r="64" spans="1:9" x14ac:dyDescent="0.2">
      <c r="A64" s="58"/>
      <c r="B64" s="66"/>
      <c r="C64" s="67"/>
      <c r="D64" s="68"/>
      <c r="E64" s="69"/>
      <c r="F64" s="66"/>
      <c r="G64" s="70"/>
    </row>
    <row r="65" spans="1:7" x14ac:dyDescent="0.2">
      <c r="A65" s="58"/>
      <c r="B65" s="66"/>
      <c r="C65" s="67"/>
      <c r="D65" s="68"/>
      <c r="E65" s="69"/>
      <c r="F65" s="66"/>
      <c r="G65" s="70"/>
    </row>
    <row r="66" spans="1:7" x14ac:dyDescent="0.2">
      <c r="A66" s="58"/>
      <c r="B66" s="66"/>
      <c r="C66" s="67"/>
      <c r="D66" s="68"/>
      <c r="E66" s="69"/>
      <c r="F66" s="66"/>
      <c r="G66" s="70"/>
    </row>
    <row r="67" spans="1:7" x14ac:dyDescent="0.2">
      <c r="A67" s="58"/>
      <c r="B67" s="66"/>
      <c r="C67" s="67"/>
      <c r="D67" s="68"/>
      <c r="E67" s="69"/>
      <c r="F67" s="66"/>
      <c r="G67" s="70"/>
    </row>
    <row r="68" spans="1:7" x14ac:dyDescent="0.2">
      <c r="A68" s="58"/>
      <c r="B68" s="66"/>
      <c r="C68" s="67"/>
      <c r="D68" s="68"/>
      <c r="E68" s="69"/>
      <c r="F68" s="66"/>
      <c r="G68" s="70"/>
    </row>
    <row r="69" spans="1:7" x14ac:dyDescent="0.2">
      <c r="A69" s="58"/>
      <c r="B69" s="66"/>
      <c r="C69" s="67"/>
      <c r="D69" s="68"/>
      <c r="E69" s="69"/>
      <c r="F69" s="66"/>
      <c r="G69" s="70"/>
    </row>
    <row r="70" spans="1:7" x14ac:dyDescent="0.2">
      <c r="A70" s="58"/>
      <c r="B70" s="66"/>
      <c r="C70" s="67"/>
      <c r="D70" s="68"/>
      <c r="E70" s="69"/>
      <c r="F70" s="66"/>
      <c r="G70" s="70"/>
    </row>
    <row r="71" spans="1:7" x14ac:dyDescent="0.2">
      <c r="A71" s="58"/>
      <c r="B71" s="66"/>
      <c r="C71" s="67"/>
      <c r="D71" s="68"/>
      <c r="E71" s="69"/>
      <c r="F71" s="66"/>
      <c r="G71" s="70"/>
    </row>
    <row r="72" spans="1:7" x14ac:dyDescent="0.2">
      <c r="A72" s="58"/>
      <c r="B72" s="66"/>
      <c r="C72" s="67"/>
      <c r="D72" s="68"/>
      <c r="E72" s="69"/>
      <c r="F72" s="66"/>
      <c r="G72" s="70"/>
    </row>
    <row r="73" spans="1:7" x14ac:dyDescent="0.2">
      <c r="A73" s="58"/>
      <c r="B73" s="66"/>
      <c r="C73" s="67"/>
      <c r="D73" s="68"/>
      <c r="E73" s="69"/>
      <c r="F73" s="66"/>
      <c r="G73" s="70"/>
    </row>
    <row r="74" spans="1:7" x14ac:dyDescent="0.2">
      <c r="A74" s="58"/>
      <c r="B74" s="66"/>
      <c r="C74" s="67"/>
      <c r="D74" s="68"/>
      <c r="E74" s="69"/>
      <c r="F74" s="66"/>
      <c r="G74" s="70"/>
    </row>
    <row r="75" spans="1:7" x14ac:dyDescent="0.2">
      <c r="A75" s="58"/>
      <c r="B75" s="66"/>
      <c r="C75" s="67"/>
      <c r="D75" s="68"/>
      <c r="E75" s="69"/>
      <c r="F75" s="66"/>
      <c r="G75" s="70"/>
    </row>
    <row r="76" spans="1:7" x14ac:dyDescent="0.2">
      <c r="A76" s="58"/>
      <c r="B76" s="66"/>
      <c r="C76" s="67"/>
      <c r="D76" s="68"/>
      <c r="E76" s="69"/>
      <c r="F76" s="66"/>
      <c r="G76" s="70"/>
    </row>
    <row r="77" spans="1:7" x14ac:dyDescent="0.2">
      <c r="A77" s="58"/>
      <c r="B77" s="66"/>
      <c r="C77" s="67"/>
      <c r="D77" s="68"/>
      <c r="E77" s="69"/>
      <c r="F77" s="66"/>
      <c r="G77" s="70"/>
    </row>
    <row r="78" spans="1:7" x14ac:dyDescent="0.2">
      <c r="A78" s="58"/>
      <c r="B78" s="66"/>
      <c r="C78" s="67"/>
      <c r="D78" s="68"/>
      <c r="E78" s="69"/>
      <c r="F78" s="66"/>
      <c r="G78" s="70"/>
    </row>
    <row r="79" spans="1:7" x14ac:dyDescent="0.2">
      <c r="A79" s="58"/>
      <c r="B79" s="66"/>
      <c r="C79" s="67"/>
      <c r="D79" s="68"/>
      <c r="E79" s="69"/>
      <c r="F79" s="66"/>
      <c r="G79" s="70"/>
    </row>
    <row r="80" spans="1:7" x14ac:dyDescent="0.2">
      <c r="A80" s="58"/>
      <c r="B80" s="66"/>
      <c r="C80" s="67"/>
      <c r="D80" s="68"/>
      <c r="E80" s="69"/>
      <c r="F80" s="66"/>
      <c r="G80" s="70"/>
    </row>
    <row r="81" spans="1:7" x14ac:dyDescent="0.2">
      <c r="A81" s="58"/>
      <c r="B81" s="66"/>
      <c r="C81" s="67"/>
      <c r="D81" s="68"/>
      <c r="E81" s="69"/>
      <c r="F81" s="66"/>
      <c r="G81" s="70"/>
    </row>
    <row r="82" spans="1:7" x14ac:dyDescent="0.2">
      <c r="A82" s="58"/>
      <c r="B82" s="66"/>
      <c r="C82" s="67"/>
      <c r="D82" s="68"/>
      <c r="E82" s="69"/>
      <c r="F82" s="66"/>
      <c r="G82" s="70"/>
    </row>
    <row r="83" spans="1:7" x14ac:dyDescent="0.2">
      <c r="A83" s="58"/>
      <c r="B83" s="66"/>
      <c r="C83" s="67"/>
      <c r="D83" s="68"/>
      <c r="E83" s="69"/>
      <c r="F83" s="66"/>
      <c r="G83" s="70"/>
    </row>
    <row r="84" spans="1:7" x14ac:dyDescent="0.2">
      <c r="A84" s="58"/>
      <c r="B84" s="66"/>
      <c r="C84" s="67"/>
      <c r="D84" s="68"/>
      <c r="E84" s="69"/>
      <c r="F84" s="66"/>
      <c r="G84" s="70"/>
    </row>
  </sheetData>
  <sheetProtection sheet="1" objects="1" scenarios="1"/>
  <mergeCells count="49">
    <mergeCell ref="A48:I48"/>
    <mergeCell ref="A41:D41"/>
    <mergeCell ref="A42:E42"/>
    <mergeCell ref="A44:G44"/>
    <mergeCell ref="A45:G45"/>
    <mergeCell ref="A46:I46"/>
    <mergeCell ref="C47:F47"/>
    <mergeCell ref="G42:H42"/>
    <mergeCell ref="G1:H1"/>
    <mergeCell ref="G2:H2"/>
    <mergeCell ref="G3:H3"/>
    <mergeCell ref="G4:H4"/>
    <mergeCell ref="G5:H5"/>
    <mergeCell ref="G6:H6"/>
    <mergeCell ref="G7:H7"/>
    <mergeCell ref="G8:H8"/>
    <mergeCell ref="G9:H9"/>
    <mergeCell ref="G10:H10"/>
    <mergeCell ref="G11:H11"/>
    <mergeCell ref="G12:H12"/>
    <mergeCell ref="G13:H13"/>
    <mergeCell ref="G14:H14"/>
    <mergeCell ref="G15:H15"/>
    <mergeCell ref="G16:H16"/>
    <mergeCell ref="G17:H17"/>
    <mergeCell ref="G18:H18"/>
    <mergeCell ref="G19:H19"/>
    <mergeCell ref="G20:H20"/>
    <mergeCell ref="G21:H21"/>
    <mergeCell ref="G22:H22"/>
    <mergeCell ref="G23:H23"/>
    <mergeCell ref="G24:H24"/>
    <mergeCell ref="G31:H31"/>
    <mergeCell ref="A32:H32"/>
    <mergeCell ref="A43:H43"/>
    <mergeCell ref="G25:H25"/>
    <mergeCell ref="G26:H26"/>
    <mergeCell ref="G27:H27"/>
    <mergeCell ref="G28:H28"/>
    <mergeCell ref="G29:H29"/>
    <mergeCell ref="G30:H30"/>
    <mergeCell ref="A36:G36"/>
    <mergeCell ref="F39:G39"/>
    <mergeCell ref="A35:G35"/>
    <mergeCell ref="A33:G33"/>
    <mergeCell ref="A34:G34"/>
    <mergeCell ref="B39:D39"/>
    <mergeCell ref="A37:H37"/>
    <mergeCell ref="A40:D40"/>
  </mergeCells>
  <phoneticPr fontId="0" type="noConversion"/>
  <printOptions horizontalCentered="1"/>
  <pageMargins left="0.27" right="0.25" top="0.75" bottom="0.25" header="0.25" footer="0.25"/>
  <pageSetup scale="83" orientation="portrait" r:id="rId1"/>
  <headerFooter alignWithMargins="0">
    <oddHeader xml:space="preserve">&amp;C&amp;"Arial,Bold"ACCUMULATIVE VALUE OF SPOUSE PREMIUMS PAID vs TIME IT TAKES FOR WIDOW
 TO RECOUP ALL PREMIUMS PAID and PAID UP PROVISION (Flat Rate Formula - Base Amount x 6.5%)
</oddHeader>
    <oddFooter>&amp;CSBP Cost Analysis for 2019 Compute Age for Paid Up Flat Rate 6.5%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workbookViewId="0">
      <selection activeCell="D18" sqref="D18"/>
    </sheetView>
  </sheetViews>
  <sheetFormatPr defaultRowHeight="12.75" x14ac:dyDescent="0.2"/>
  <cols>
    <col min="1" max="1" width="11.42578125" bestFit="1" customWidth="1"/>
    <col min="2" max="2" width="9.85546875" bestFit="1" customWidth="1"/>
    <col min="4" max="4" width="12.140625" bestFit="1" customWidth="1"/>
  </cols>
  <sheetData>
    <row r="2" spans="1:4" x14ac:dyDescent="0.2">
      <c r="A2" t="s">
        <v>13</v>
      </c>
      <c r="B2" s="32">
        <v>35501</v>
      </c>
      <c r="D2" s="41"/>
    </row>
    <row r="3" spans="1:4" x14ac:dyDescent="0.2">
      <c r="A3" t="s">
        <v>14</v>
      </c>
      <c r="B3" s="42" t="str">
        <f ca="1">DATEDIF(B2,NOW(),"y") &amp; " years, " &amp; DATEDIF(B2,NOW(),"ym") &amp; " months, " &amp; DATEDIF(B2,NOW(),"md") &amp; " days"</f>
        <v>21 years, 9 months, 16 days</v>
      </c>
      <c r="D3" s="41"/>
    </row>
    <row r="4" spans="1:4" x14ac:dyDescent="0.2">
      <c r="B4" s="42"/>
      <c r="D4" s="31"/>
    </row>
    <row r="7" spans="1:4" x14ac:dyDescent="0.2">
      <c r="A7" s="56">
        <v>23432</v>
      </c>
      <c r="B7" t="s">
        <v>218</v>
      </c>
      <c r="C7" t="s">
        <v>223</v>
      </c>
    </row>
    <row r="8" spans="1:4" x14ac:dyDescent="0.2">
      <c r="A8" s="56">
        <v>24499</v>
      </c>
      <c r="B8" t="s">
        <v>219</v>
      </c>
      <c r="C8" t="s">
        <v>222</v>
      </c>
    </row>
    <row r="9" spans="1:4" x14ac:dyDescent="0.2">
      <c r="A9" s="56">
        <v>35134</v>
      </c>
      <c r="B9" t="s">
        <v>220</v>
      </c>
      <c r="C9" t="s">
        <v>221</v>
      </c>
    </row>
    <row r="13" spans="1:4" x14ac:dyDescent="0.2">
      <c r="A13" t="s">
        <v>227</v>
      </c>
    </row>
    <row r="14" spans="1:4" x14ac:dyDescent="0.2">
      <c r="A14" t="s">
        <v>225</v>
      </c>
      <c r="B14" s="56">
        <v>21930</v>
      </c>
      <c r="D14" t="s">
        <v>228</v>
      </c>
    </row>
    <row r="15" spans="1:4" x14ac:dyDescent="0.2">
      <c r="A15" t="s">
        <v>219</v>
      </c>
      <c r="B15" s="56">
        <v>22715</v>
      </c>
      <c r="D15" t="s">
        <v>229</v>
      </c>
    </row>
    <row r="16" spans="1:4" ht="13.5" x14ac:dyDescent="0.25">
      <c r="A16" s="43" t="s">
        <v>226</v>
      </c>
      <c r="B16" s="56">
        <v>35501</v>
      </c>
      <c r="D16" t="s">
        <v>230</v>
      </c>
    </row>
    <row r="18" spans="1:1" x14ac:dyDescent="0.2">
      <c r="A18" s="44"/>
    </row>
    <row r="20" spans="1:1" ht="13.5" x14ac:dyDescent="0.25">
      <c r="A20" s="45"/>
    </row>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0"/>
  <sheetViews>
    <sheetView topLeftCell="B1" workbookViewId="0">
      <selection activeCell="I10" sqref="I10"/>
    </sheetView>
  </sheetViews>
  <sheetFormatPr defaultRowHeight="12.75" x14ac:dyDescent="0.2"/>
  <cols>
    <col min="2" max="2" width="14" style="53" customWidth="1"/>
    <col min="3" max="3" width="11" customWidth="1"/>
    <col min="4" max="4" width="11.140625" customWidth="1"/>
    <col min="5" max="5" width="10.85546875" customWidth="1"/>
    <col min="6" max="6" width="9.85546875" customWidth="1"/>
    <col min="7" max="7" width="11.140625" customWidth="1"/>
    <col min="8" max="8" width="9.140625" style="55"/>
    <col min="9" max="9" width="10.140625" style="55" bestFit="1" customWidth="1"/>
  </cols>
  <sheetData>
    <row r="1" spans="1:9" x14ac:dyDescent="0.2">
      <c r="A1" s="6">
        <v>1</v>
      </c>
      <c r="B1" s="51" t="s">
        <v>18</v>
      </c>
      <c r="C1" s="49">
        <f>B1*55%</f>
        <v>795.30000000000007</v>
      </c>
      <c r="D1" s="35">
        <f>ROUNDUP(MIN(IF(B1&gt;675,(B1-675)*0.1+675*0.025,B1*0.025),0.065*B1),2)</f>
        <v>93.98</v>
      </c>
      <c r="E1" s="37">
        <f>D1*12</f>
        <v>1127.76</v>
      </c>
      <c r="F1" s="22">
        <f t="shared" ref="F1:F64" si="0">E1/C1</f>
        <v>1.4180309317238777</v>
      </c>
      <c r="G1" s="23">
        <f>F1/12</f>
        <v>0.11816924431032315</v>
      </c>
    </row>
    <row r="2" spans="1:9" x14ac:dyDescent="0.2">
      <c r="B2" s="52" t="s">
        <v>19</v>
      </c>
      <c r="C2" s="49">
        <f t="shared" ref="C2:C65" si="1">B2*55%</f>
        <v>795.30550000000005</v>
      </c>
      <c r="D2" s="35">
        <f t="shared" ref="D2:D65" si="2">ROUNDUP(MIN(IF(B2&gt;675,(B2-675)*0.1+675*0.025,B2*0.025),0.065*B2),2)</f>
        <v>93.98</v>
      </c>
      <c r="E2" s="37">
        <f t="shared" ref="E2:E65" si="3">D2*12</f>
        <v>1127.76</v>
      </c>
      <c r="F2" s="22">
        <f t="shared" si="0"/>
        <v>1.4180211252154045</v>
      </c>
      <c r="G2" s="23">
        <f t="shared" ref="G2:G65" si="4">F2/12</f>
        <v>0.11816842710128371</v>
      </c>
    </row>
    <row r="3" spans="1:9" x14ac:dyDescent="0.2">
      <c r="B3" s="51" t="s">
        <v>20</v>
      </c>
      <c r="C3" s="49">
        <f t="shared" si="1"/>
        <v>795.31100000000004</v>
      </c>
      <c r="D3" s="35">
        <f t="shared" si="2"/>
        <v>93.98</v>
      </c>
      <c r="E3" s="37">
        <f t="shared" si="3"/>
        <v>1127.76</v>
      </c>
      <c r="F3" s="22">
        <f t="shared" si="0"/>
        <v>1.4180113188425658</v>
      </c>
      <c r="G3" s="23">
        <f t="shared" si="4"/>
        <v>0.11816760990354715</v>
      </c>
    </row>
    <row r="4" spans="1:9" x14ac:dyDescent="0.2">
      <c r="B4" s="52" t="s">
        <v>21</v>
      </c>
      <c r="C4" s="49">
        <f t="shared" si="1"/>
        <v>795.31650000000002</v>
      </c>
      <c r="D4" s="35">
        <f t="shared" si="2"/>
        <v>93.98</v>
      </c>
      <c r="E4" s="37">
        <f t="shared" si="3"/>
        <v>1127.76</v>
      </c>
      <c r="F4" s="22">
        <f t="shared" si="0"/>
        <v>1.4180015126053589</v>
      </c>
      <c r="G4" s="23">
        <f t="shared" si="4"/>
        <v>0.11816679271711324</v>
      </c>
    </row>
    <row r="5" spans="1:9" x14ac:dyDescent="0.2">
      <c r="B5" s="51" t="s">
        <v>22</v>
      </c>
      <c r="C5" s="49">
        <f t="shared" si="1"/>
        <v>795.322</v>
      </c>
      <c r="D5" s="35">
        <f t="shared" si="2"/>
        <v>93.98</v>
      </c>
      <c r="E5" s="37">
        <f t="shared" si="3"/>
        <v>1127.76</v>
      </c>
      <c r="F5" s="22">
        <f t="shared" si="0"/>
        <v>1.4179917065037808</v>
      </c>
      <c r="G5" s="23">
        <f t="shared" si="4"/>
        <v>0.11816597554198173</v>
      </c>
    </row>
    <row r="6" spans="1:9" x14ac:dyDescent="0.2">
      <c r="B6" s="52" t="s">
        <v>23</v>
      </c>
      <c r="C6" s="49">
        <f t="shared" si="1"/>
        <v>795.32749999999999</v>
      </c>
      <c r="D6" s="35">
        <f t="shared" si="2"/>
        <v>93.98</v>
      </c>
      <c r="E6" s="37">
        <f t="shared" si="3"/>
        <v>1127.76</v>
      </c>
      <c r="F6" s="22">
        <f t="shared" si="0"/>
        <v>1.4179819005378287</v>
      </c>
      <c r="G6" s="23">
        <f t="shared" si="4"/>
        <v>0.11816515837815239</v>
      </c>
    </row>
    <row r="7" spans="1:9" x14ac:dyDescent="0.2">
      <c r="B7" s="51" t="s">
        <v>24</v>
      </c>
      <c r="C7" s="49">
        <f t="shared" si="1"/>
        <v>795.33300000000008</v>
      </c>
      <c r="D7" s="35">
        <f t="shared" si="2"/>
        <v>93.990000000000009</v>
      </c>
      <c r="E7" s="37">
        <f t="shared" si="3"/>
        <v>1127.8800000000001</v>
      </c>
      <c r="F7" s="22">
        <f t="shared" si="0"/>
        <v>1.4181229749048512</v>
      </c>
      <c r="G7" s="23">
        <f t="shared" si="4"/>
        <v>0.11817691457540426</v>
      </c>
    </row>
    <row r="8" spans="1:9" x14ac:dyDescent="0.2">
      <c r="B8" s="52" t="s">
        <v>25</v>
      </c>
      <c r="C8" s="35">
        <f t="shared" si="1"/>
        <v>795.33850000000007</v>
      </c>
      <c r="D8" s="35">
        <f t="shared" si="2"/>
        <v>93.990000000000009</v>
      </c>
      <c r="E8" s="37">
        <f t="shared" si="3"/>
        <v>1127.8800000000001</v>
      </c>
      <c r="F8" s="22">
        <f t="shared" si="0"/>
        <v>1.4181131681667618</v>
      </c>
      <c r="G8" s="23">
        <f t="shared" si="4"/>
        <v>0.11817609734723016</v>
      </c>
    </row>
    <row r="9" spans="1:9" x14ac:dyDescent="0.2">
      <c r="B9" s="51" t="s">
        <v>26</v>
      </c>
      <c r="C9" s="35">
        <f t="shared" si="1"/>
        <v>795.34400000000005</v>
      </c>
      <c r="D9" s="35">
        <f t="shared" si="2"/>
        <v>93.990000000000009</v>
      </c>
      <c r="E9" s="37">
        <f t="shared" si="3"/>
        <v>1127.8800000000001</v>
      </c>
      <c r="F9" s="22">
        <f t="shared" si="0"/>
        <v>1.4181033615643044</v>
      </c>
      <c r="G9" s="23">
        <f t="shared" si="4"/>
        <v>0.1181752801303587</v>
      </c>
    </row>
    <row r="10" spans="1:9" x14ac:dyDescent="0.2">
      <c r="B10" s="52" t="s">
        <v>27</v>
      </c>
      <c r="C10" s="49">
        <f t="shared" si="1"/>
        <v>795.34950000000003</v>
      </c>
      <c r="D10" s="35">
        <f t="shared" si="2"/>
        <v>93.990000000000009</v>
      </c>
      <c r="E10" s="37">
        <f t="shared" si="3"/>
        <v>1127.8800000000001</v>
      </c>
      <c r="F10" s="22">
        <f t="shared" si="0"/>
        <v>1.418093555097476</v>
      </c>
      <c r="G10" s="23">
        <f t="shared" si="4"/>
        <v>0.11817446292478967</v>
      </c>
      <c r="H10" s="55">
        <f>1446.15*55%</f>
        <v>795.38250000000016</v>
      </c>
      <c r="I10" s="55">
        <f>(1446.15-675)*0.1+16.88-0.001</f>
        <v>93.994</v>
      </c>
    </row>
    <row r="11" spans="1:9" x14ac:dyDescent="0.2">
      <c r="B11" s="51" t="s">
        <v>28</v>
      </c>
      <c r="C11" s="35">
        <f t="shared" si="1"/>
        <v>795.35500000000002</v>
      </c>
      <c r="D11" s="35">
        <f t="shared" si="2"/>
        <v>93.990000000000009</v>
      </c>
      <c r="E11" s="37">
        <f t="shared" si="3"/>
        <v>1127.8800000000001</v>
      </c>
      <c r="F11" s="22">
        <f t="shared" si="0"/>
        <v>1.4180837487662743</v>
      </c>
      <c r="G11" s="23">
        <f t="shared" si="4"/>
        <v>0.11817364573052286</v>
      </c>
    </row>
    <row r="12" spans="1:9" x14ac:dyDescent="0.2">
      <c r="B12" s="52" t="s">
        <v>29</v>
      </c>
      <c r="C12" s="35">
        <f t="shared" si="1"/>
        <v>795.3605</v>
      </c>
      <c r="D12" s="35">
        <f t="shared" si="2"/>
        <v>93.990000000000009</v>
      </c>
      <c r="E12" s="37">
        <f t="shared" si="3"/>
        <v>1127.8800000000001</v>
      </c>
      <c r="F12" s="22">
        <f t="shared" si="0"/>
        <v>1.4180739425706961</v>
      </c>
      <c r="G12" s="23">
        <f t="shared" si="4"/>
        <v>0.11817282854755801</v>
      </c>
    </row>
    <row r="13" spans="1:9" x14ac:dyDescent="0.2">
      <c r="B13" s="51" t="s">
        <v>30</v>
      </c>
      <c r="C13" s="35">
        <f t="shared" si="1"/>
        <v>795.36599999999999</v>
      </c>
      <c r="D13" s="35">
        <f t="shared" si="2"/>
        <v>93.990000000000009</v>
      </c>
      <c r="E13" s="37">
        <f t="shared" si="3"/>
        <v>1127.8800000000001</v>
      </c>
      <c r="F13" s="22">
        <f t="shared" si="0"/>
        <v>1.4180641365107387</v>
      </c>
      <c r="G13" s="23">
        <f t="shared" si="4"/>
        <v>0.11817201137589489</v>
      </c>
    </row>
    <row r="14" spans="1:9" x14ac:dyDescent="0.2">
      <c r="B14" s="52" t="s">
        <v>31</v>
      </c>
      <c r="C14" s="35">
        <f t="shared" si="1"/>
        <v>795.37150000000008</v>
      </c>
      <c r="D14" s="35">
        <f t="shared" si="2"/>
        <v>93.990000000000009</v>
      </c>
      <c r="E14" s="37">
        <f t="shared" si="3"/>
        <v>1127.8800000000001</v>
      </c>
      <c r="F14" s="22">
        <f t="shared" si="0"/>
        <v>1.4180543305863988</v>
      </c>
      <c r="G14" s="23">
        <f t="shared" si="4"/>
        <v>0.11817119421553324</v>
      </c>
    </row>
    <row r="15" spans="1:9" x14ac:dyDescent="0.2">
      <c r="B15" s="51" t="s">
        <v>32</v>
      </c>
      <c r="C15" s="54">
        <f t="shared" si="1"/>
        <v>795.37700000000007</v>
      </c>
      <c r="D15" s="54">
        <f t="shared" si="2"/>
        <v>93.990000000000009</v>
      </c>
      <c r="E15" s="37">
        <f t="shared" si="3"/>
        <v>1127.8800000000001</v>
      </c>
      <c r="F15" s="22">
        <f t="shared" si="0"/>
        <v>1.4180445247976745</v>
      </c>
      <c r="G15" s="23">
        <f t="shared" si="4"/>
        <v>0.11817037706647288</v>
      </c>
    </row>
    <row r="16" spans="1:9" x14ac:dyDescent="0.2">
      <c r="B16" s="52" t="s">
        <v>33</v>
      </c>
      <c r="C16" s="54">
        <f t="shared" si="1"/>
        <v>795.38250000000016</v>
      </c>
      <c r="D16" s="54">
        <f t="shared" si="2"/>
        <v>93.99</v>
      </c>
      <c r="E16" s="37">
        <f t="shared" si="3"/>
        <v>1127.8799999999999</v>
      </c>
      <c r="F16" s="22">
        <f t="shared" si="0"/>
        <v>1.4180347191445621</v>
      </c>
      <c r="G16" s="23">
        <f t="shared" si="4"/>
        <v>0.11816955992871352</v>
      </c>
    </row>
    <row r="17" spans="2:7" x14ac:dyDescent="0.2">
      <c r="B17" s="51" t="s">
        <v>34</v>
      </c>
      <c r="C17" s="35">
        <f t="shared" si="1"/>
        <v>795.38800000000015</v>
      </c>
      <c r="D17" s="35">
        <f t="shared" si="2"/>
        <v>94</v>
      </c>
      <c r="E17" s="37">
        <f t="shared" si="3"/>
        <v>1128</v>
      </c>
      <c r="F17" s="22">
        <f t="shared" si="0"/>
        <v>1.4181757833912503</v>
      </c>
      <c r="G17" s="23">
        <f t="shared" si="4"/>
        <v>0.11818131528260419</v>
      </c>
    </row>
    <row r="18" spans="2:7" x14ac:dyDescent="0.2">
      <c r="B18" s="52" t="s">
        <v>35</v>
      </c>
      <c r="C18" s="35">
        <f t="shared" si="1"/>
        <v>795.39350000000013</v>
      </c>
      <c r="D18" s="35">
        <f t="shared" si="2"/>
        <v>94</v>
      </c>
      <c r="E18" s="37">
        <f t="shared" si="3"/>
        <v>1128</v>
      </c>
      <c r="F18" s="22">
        <f t="shared" si="0"/>
        <v>1.4181659769661179</v>
      </c>
      <c r="G18" s="23">
        <f t="shared" si="4"/>
        <v>0.11818049808050983</v>
      </c>
    </row>
    <row r="19" spans="2:7" x14ac:dyDescent="0.2">
      <c r="B19" s="51" t="s">
        <v>36</v>
      </c>
      <c r="C19" s="49">
        <f t="shared" si="1"/>
        <v>795.39900000000011</v>
      </c>
      <c r="D19" s="35">
        <f t="shared" si="2"/>
        <v>94</v>
      </c>
      <c r="E19" s="37">
        <f t="shared" si="3"/>
        <v>1128</v>
      </c>
      <c r="F19" s="22">
        <f t="shared" si="0"/>
        <v>1.4181561706766037</v>
      </c>
      <c r="G19" s="23">
        <f t="shared" si="4"/>
        <v>0.11817968088971698</v>
      </c>
    </row>
    <row r="20" spans="2:7" x14ac:dyDescent="0.2">
      <c r="B20" s="52" t="s">
        <v>37</v>
      </c>
      <c r="C20" s="49">
        <f t="shared" si="1"/>
        <v>795.4045000000001</v>
      </c>
      <c r="D20" s="35">
        <f t="shared" si="2"/>
        <v>94</v>
      </c>
      <c r="E20" s="37">
        <f t="shared" si="3"/>
        <v>1128</v>
      </c>
      <c r="F20" s="22">
        <f t="shared" si="0"/>
        <v>1.418146364522705</v>
      </c>
      <c r="G20" s="23">
        <f t="shared" si="4"/>
        <v>0.11817886371022542</v>
      </c>
    </row>
    <row r="21" spans="2:7" x14ac:dyDescent="0.2">
      <c r="B21" s="51" t="s">
        <v>38</v>
      </c>
      <c r="C21" s="49">
        <f t="shared" si="1"/>
        <v>795.41000000000008</v>
      </c>
      <c r="D21" s="35">
        <f t="shared" si="2"/>
        <v>94</v>
      </c>
      <c r="E21" s="37">
        <f t="shared" si="3"/>
        <v>1128</v>
      </c>
      <c r="F21" s="22">
        <f t="shared" si="0"/>
        <v>1.418136558504419</v>
      </c>
      <c r="G21" s="23">
        <f t="shared" si="4"/>
        <v>0.11817804654203491</v>
      </c>
    </row>
    <row r="22" spans="2:7" x14ac:dyDescent="0.2">
      <c r="B22" s="52" t="s">
        <v>39</v>
      </c>
      <c r="C22" s="49">
        <f t="shared" si="1"/>
        <v>795.41550000000007</v>
      </c>
      <c r="D22" s="35">
        <f t="shared" si="2"/>
        <v>94</v>
      </c>
      <c r="E22" s="37">
        <f t="shared" si="3"/>
        <v>1128</v>
      </c>
      <c r="F22" s="22">
        <f t="shared" si="0"/>
        <v>1.4181267526217429</v>
      </c>
      <c r="G22" s="23">
        <f t="shared" si="4"/>
        <v>0.11817722938514524</v>
      </c>
    </row>
    <row r="23" spans="2:7" x14ac:dyDescent="0.2">
      <c r="B23" s="51" t="s">
        <v>40</v>
      </c>
      <c r="C23" s="49">
        <f t="shared" si="1"/>
        <v>795.42100000000005</v>
      </c>
      <c r="D23" s="35">
        <f t="shared" si="2"/>
        <v>94</v>
      </c>
      <c r="E23" s="37">
        <f t="shared" si="3"/>
        <v>1128</v>
      </c>
      <c r="F23" s="22">
        <f t="shared" si="0"/>
        <v>1.4181169468746739</v>
      </c>
      <c r="G23" s="23">
        <f t="shared" si="4"/>
        <v>0.11817641223955616</v>
      </c>
    </row>
    <row r="24" spans="2:7" x14ac:dyDescent="0.2">
      <c r="B24" s="52" t="s">
        <v>41</v>
      </c>
      <c r="C24" s="49">
        <f t="shared" si="1"/>
        <v>795.42650000000003</v>
      </c>
      <c r="D24" s="35">
        <f t="shared" si="2"/>
        <v>94</v>
      </c>
      <c r="E24" s="37">
        <f t="shared" si="3"/>
        <v>1128</v>
      </c>
      <c r="F24" s="22">
        <f t="shared" si="0"/>
        <v>1.4181071412632091</v>
      </c>
      <c r="G24" s="23">
        <f t="shared" si="4"/>
        <v>0.11817559510526743</v>
      </c>
    </row>
    <row r="25" spans="2:7" x14ac:dyDescent="0.2">
      <c r="B25" s="51" t="s">
        <v>42</v>
      </c>
      <c r="C25" s="49">
        <f t="shared" si="1"/>
        <v>795.43200000000002</v>
      </c>
      <c r="D25" s="35">
        <f t="shared" si="2"/>
        <v>94</v>
      </c>
      <c r="E25" s="37">
        <f t="shared" si="3"/>
        <v>1128</v>
      </c>
      <c r="F25" s="22">
        <f t="shared" si="0"/>
        <v>1.4180973357873456</v>
      </c>
      <c r="G25" s="23">
        <f t="shared" si="4"/>
        <v>0.11817477798227881</v>
      </c>
    </row>
    <row r="26" spans="2:7" x14ac:dyDescent="0.2">
      <c r="B26" s="52" t="s">
        <v>43</v>
      </c>
      <c r="C26" s="49">
        <f t="shared" si="1"/>
        <v>795.43750000000011</v>
      </c>
      <c r="D26" s="35">
        <f t="shared" si="2"/>
        <v>94</v>
      </c>
      <c r="E26" s="37">
        <f t="shared" si="3"/>
        <v>1128</v>
      </c>
      <c r="F26" s="22">
        <f t="shared" si="0"/>
        <v>1.4180875304470808</v>
      </c>
      <c r="G26" s="23">
        <f t="shared" si="4"/>
        <v>0.11817396087059007</v>
      </c>
    </row>
    <row r="27" spans="2:7" x14ac:dyDescent="0.2">
      <c r="B27" s="51" t="s">
        <v>44</v>
      </c>
      <c r="C27" s="49">
        <f t="shared" si="1"/>
        <v>795.4430000000001</v>
      </c>
      <c r="D27" s="35">
        <f t="shared" si="2"/>
        <v>94.01</v>
      </c>
      <c r="E27" s="37">
        <f t="shared" si="3"/>
        <v>1128.1200000000001</v>
      </c>
      <c r="F27" s="22">
        <f t="shared" si="0"/>
        <v>1.4182285845748848</v>
      </c>
      <c r="G27" s="23">
        <f t="shared" si="4"/>
        <v>0.1181857153812404</v>
      </c>
    </row>
    <row r="28" spans="2:7" x14ac:dyDescent="0.2">
      <c r="B28" s="52" t="s">
        <v>45</v>
      </c>
      <c r="C28" s="49">
        <f t="shared" si="1"/>
        <v>795.44850000000008</v>
      </c>
      <c r="D28" s="35">
        <f t="shared" si="2"/>
        <v>94.01</v>
      </c>
      <c r="E28" s="37">
        <f t="shared" si="3"/>
        <v>1128.1200000000001</v>
      </c>
      <c r="F28" s="22">
        <f t="shared" si="0"/>
        <v>1.4182187784627163</v>
      </c>
      <c r="G28" s="23">
        <f t="shared" si="4"/>
        <v>0.11818489820522636</v>
      </c>
    </row>
    <row r="29" spans="2:7" x14ac:dyDescent="0.2">
      <c r="B29" s="51" t="s">
        <v>46</v>
      </c>
      <c r="C29" s="49">
        <f t="shared" si="1"/>
        <v>795.45400000000006</v>
      </c>
      <c r="D29" s="35">
        <f t="shared" si="2"/>
        <v>94.01</v>
      </c>
      <c r="E29" s="37">
        <f t="shared" si="3"/>
        <v>1128.1200000000001</v>
      </c>
      <c r="F29" s="22">
        <f t="shared" si="0"/>
        <v>1.4182089724861526</v>
      </c>
      <c r="G29" s="23">
        <f t="shared" si="4"/>
        <v>0.11818408104051271</v>
      </c>
    </row>
    <row r="30" spans="2:7" x14ac:dyDescent="0.2">
      <c r="B30" s="52" t="s">
        <v>47</v>
      </c>
      <c r="C30" s="49">
        <f t="shared" si="1"/>
        <v>795.45950000000005</v>
      </c>
      <c r="D30" s="35">
        <f t="shared" si="2"/>
        <v>94.01</v>
      </c>
      <c r="E30" s="37">
        <f t="shared" si="3"/>
        <v>1128.1200000000001</v>
      </c>
      <c r="F30" s="22">
        <f t="shared" si="0"/>
        <v>1.4181991666451907</v>
      </c>
      <c r="G30" s="23">
        <f t="shared" si="4"/>
        <v>0.11818326388709922</v>
      </c>
    </row>
    <row r="31" spans="2:7" x14ac:dyDescent="0.2">
      <c r="B31" s="51" t="s">
        <v>48</v>
      </c>
      <c r="C31" s="49">
        <f t="shared" si="1"/>
        <v>795.46500000000003</v>
      </c>
      <c r="D31" s="35">
        <f t="shared" si="2"/>
        <v>94.01</v>
      </c>
      <c r="E31" s="37">
        <f t="shared" si="3"/>
        <v>1128.1200000000001</v>
      </c>
      <c r="F31" s="22">
        <f t="shared" si="0"/>
        <v>1.4181893609398277</v>
      </c>
      <c r="G31" s="23">
        <f t="shared" si="4"/>
        <v>0.11818244674498564</v>
      </c>
    </row>
    <row r="32" spans="2:7" x14ac:dyDescent="0.2">
      <c r="B32" s="52" t="s">
        <v>49</v>
      </c>
      <c r="C32" s="49">
        <f t="shared" si="1"/>
        <v>795.47050000000002</v>
      </c>
      <c r="D32" s="35">
        <f t="shared" si="2"/>
        <v>94.01</v>
      </c>
      <c r="E32" s="37">
        <f t="shared" si="3"/>
        <v>1128.1200000000001</v>
      </c>
      <c r="F32" s="22">
        <f t="shared" si="0"/>
        <v>1.4181795553700609</v>
      </c>
      <c r="G32" s="23">
        <f t="shared" si="4"/>
        <v>0.11818162961417174</v>
      </c>
    </row>
    <row r="33" spans="2:7" x14ac:dyDescent="0.2">
      <c r="B33" s="51" t="s">
        <v>50</v>
      </c>
      <c r="C33" s="49">
        <f t="shared" si="1"/>
        <v>795.476</v>
      </c>
      <c r="D33" s="35">
        <f t="shared" si="2"/>
        <v>94.01</v>
      </c>
      <c r="E33" s="37">
        <f t="shared" si="3"/>
        <v>1128.1200000000001</v>
      </c>
      <c r="F33" s="22">
        <f t="shared" si="0"/>
        <v>1.4181697499358876</v>
      </c>
      <c r="G33" s="23">
        <f t="shared" si="4"/>
        <v>0.1181808124946573</v>
      </c>
    </row>
    <row r="34" spans="2:7" x14ac:dyDescent="0.2">
      <c r="B34" s="52" t="s">
        <v>51</v>
      </c>
      <c r="C34" s="49">
        <f t="shared" si="1"/>
        <v>795.48149999999998</v>
      </c>
      <c r="D34" s="35">
        <f t="shared" si="2"/>
        <v>94.01</v>
      </c>
      <c r="E34" s="37">
        <f t="shared" si="3"/>
        <v>1128.1200000000001</v>
      </c>
      <c r="F34" s="22">
        <f t="shared" si="0"/>
        <v>1.4181599446373048</v>
      </c>
      <c r="G34" s="23">
        <f t="shared" si="4"/>
        <v>0.11817999538644207</v>
      </c>
    </row>
    <row r="35" spans="2:7" x14ac:dyDescent="0.2">
      <c r="B35" s="51" t="s">
        <v>52</v>
      </c>
      <c r="C35" s="54">
        <f t="shared" si="1"/>
        <v>795.48699999999997</v>
      </c>
      <c r="D35" s="54">
        <f t="shared" si="2"/>
        <v>94.01</v>
      </c>
      <c r="E35" s="37">
        <f t="shared" si="3"/>
        <v>1128.1200000000001</v>
      </c>
      <c r="F35" s="22">
        <f t="shared" si="0"/>
        <v>1.4181501394743097</v>
      </c>
      <c r="G35" s="23">
        <f t="shared" si="4"/>
        <v>0.1181791782895258</v>
      </c>
    </row>
    <row r="36" spans="2:7" x14ac:dyDescent="0.2">
      <c r="B36" s="52" t="s">
        <v>53</v>
      </c>
      <c r="C36" s="54">
        <f t="shared" si="1"/>
        <v>795.49250000000006</v>
      </c>
      <c r="D36" s="54">
        <f t="shared" si="2"/>
        <v>94.01</v>
      </c>
      <c r="E36" s="37">
        <f t="shared" si="3"/>
        <v>1128.1200000000001</v>
      </c>
      <c r="F36" s="22">
        <f t="shared" si="0"/>
        <v>1.4181403344468992</v>
      </c>
      <c r="G36" s="23">
        <f t="shared" si="4"/>
        <v>0.11817836120390827</v>
      </c>
    </row>
    <row r="37" spans="2:7" x14ac:dyDescent="0.2">
      <c r="B37" s="51" t="s">
        <v>54</v>
      </c>
      <c r="C37" s="49">
        <f t="shared" si="1"/>
        <v>795.49800000000005</v>
      </c>
      <c r="D37" s="35">
        <f t="shared" si="2"/>
        <v>94.02000000000001</v>
      </c>
      <c r="E37" s="37">
        <f t="shared" si="3"/>
        <v>1128.2400000000002</v>
      </c>
      <c r="F37" s="22">
        <f t="shared" si="0"/>
        <v>1.4182813784572685</v>
      </c>
      <c r="G37" s="23">
        <f t="shared" si="4"/>
        <v>0.11819011487143904</v>
      </c>
    </row>
    <row r="38" spans="2:7" x14ac:dyDescent="0.2">
      <c r="B38" s="52" t="s">
        <v>55</v>
      </c>
      <c r="C38" s="49">
        <f t="shared" si="1"/>
        <v>795.50350000000003</v>
      </c>
      <c r="D38" s="35">
        <f t="shared" si="2"/>
        <v>94.02000000000001</v>
      </c>
      <c r="E38" s="37">
        <f t="shared" si="3"/>
        <v>1128.2400000000002</v>
      </c>
      <c r="F38" s="22">
        <f t="shared" si="0"/>
        <v>1.4182715726580715</v>
      </c>
      <c r="G38" s="23">
        <f t="shared" si="4"/>
        <v>0.11818929772150595</v>
      </c>
    </row>
    <row r="39" spans="2:7" x14ac:dyDescent="0.2">
      <c r="B39" s="51" t="s">
        <v>56</v>
      </c>
      <c r="C39" s="49">
        <f t="shared" si="1"/>
        <v>795.50900000000013</v>
      </c>
      <c r="D39" s="35">
        <f t="shared" si="2"/>
        <v>94.02000000000001</v>
      </c>
      <c r="E39" s="37">
        <f t="shared" si="3"/>
        <v>1128.2400000000002</v>
      </c>
      <c r="F39" s="22">
        <f t="shared" si="0"/>
        <v>1.4182617669944653</v>
      </c>
      <c r="G39" s="23">
        <f t="shared" si="4"/>
        <v>0.11818848058287211</v>
      </c>
    </row>
    <row r="40" spans="2:7" x14ac:dyDescent="0.2">
      <c r="B40" s="52" t="s">
        <v>57</v>
      </c>
      <c r="C40" s="49">
        <f t="shared" si="1"/>
        <v>795.51450000000011</v>
      </c>
      <c r="D40" s="35">
        <f t="shared" si="2"/>
        <v>94.02000000000001</v>
      </c>
      <c r="E40" s="37">
        <f t="shared" si="3"/>
        <v>1128.2400000000002</v>
      </c>
      <c r="F40" s="22">
        <f t="shared" si="0"/>
        <v>1.4182519614664473</v>
      </c>
      <c r="G40" s="23">
        <f t="shared" si="4"/>
        <v>0.11818766345553727</v>
      </c>
    </row>
    <row r="41" spans="2:7" x14ac:dyDescent="0.2">
      <c r="B41" s="51" t="s">
        <v>58</v>
      </c>
      <c r="C41" s="49">
        <f t="shared" si="1"/>
        <v>795.5200000000001</v>
      </c>
      <c r="D41" s="35">
        <f t="shared" si="2"/>
        <v>94.02000000000001</v>
      </c>
      <c r="E41" s="37">
        <f t="shared" si="3"/>
        <v>1128.2400000000002</v>
      </c>
      <c r="F41" s="22">
        <f t="shared" si="0"/>
        <v>1.4182421560740146</v>
      </c>
      <c r="G41" s="23">
        <f t="shared" si="4"/>
        <v>0.11818684633950122</v>
      </c>
    </row>
    <row r="42" spans="2:7" x14ac:dyDescent="0.2">
      <c r="B42" s="52" t="s">
        <v>59</v>
      </c>
      <c r="C42" s="49">
        <f t="shared" si="1"/>
        <v>795.52550000000008</v>
      </c>
      <c r="D42" s="35">
        <f t="shared" si="2"/>
        <v>94.02000000000001</v>
      </c>
      <c r="E42" s="37">
        <f t="shared" si="3"/>
        <v>1128.2400000000002</v>
      </c>
      <c r="F42" s="22">
        <f t="shared" si="0"/>
        <v>1.4182323508171644</v>
      </c>
      <c r="G42" s="23">
        <f t="shared" si="4"/>
        <v>0.11818602923476369</v>
      </c>
    </row>
    <row r="43" spans="2:7" x14ac:dyDescent="0.2">
      <c r="B43" s="51" t="s">
        <v>60</v>
      </c>
      <c r="C43" s="49">
        <f t="shared" si="1"/>
        <v>795.53100000000006</v>
      </c>
      <c r="D43" s="35">
        <f t="shared" si="2"/>
        <v>94.02000000000001</v>
      </c>
      <c r="E43" s="37">
        <f t="shared" si="3"/>
        <v>1128.2400000000002</v>
      </c>
      <c r="F43" s="22">
        <f t="shared" si="0"/>
        <v>1.4182225456958939</v>
      </c>
      <c r="G43" s="23">
        <f t="shared" si="4"/>
        <v>0.11818521214132449</v>
      </c>
    </row>
    <row r="44" spans="2:7" x14ac:dyDescent="0.2">
      <c r="B44" s="52" t="s">
        <v>61</v>
      </c>
      <c r="C44" s="49">
        <f t="shared" si="1"/>
        <v>795.53650000000005</v>
      </c>
      <c r="D44" s="35">
        <f t="shared" si="2"/>
        <v>94.02000000000001</v>
      </c>
      <c r="E44" s="37">
        <f t="shared" si="3"/>
        <v>1128.2400000000002</v>
      </c>
      <c r="F44" s="22">
        <f t="shared" si="0"/>
        <v>1.4182127407102001</v>
      </c>
      <c r="G44" s="23">
        <f t="shared" si="4"/>
        <v>0.11818439505918334</v>
      </c>
    </row>
    <row r="45" spans="2:7" x14ac:dyDescent="0.2">
      <c r="B45" s="51" t="s">
        <v>62</v>
      </c>
      <c r="C45" s="49">
        <f t="shared" si="1"/>
        <v>795.54200000000014</v>
      </c>
      <c r="D45" s="35">
        <f t="shared" si="2"/>
        <v>94.02000000000001</v>
      </c>
      <c r="E45" s="37">
        <f t="shared" si="3"/>
        <v>1128.2400000000002</v>
      </c>
      <c r="F45" s="22">
        <f t="shared" si="0"/>
        <v>1.4182029358600803</v>
      </c>
      <c r="G45" s="23">
        <f t="shared" si="4"/>
        <v>0.11818357798834002</v>
      </c>
    </row>
    <row r="46" spans="2:7" x14ac:dyDescent="0.2">
      <c r="B46" s="52" t="s">
        <v>63</v>
      </c>
      <c r="C46" s="54">
        <f t="shared" si="1"/>
        <v>795.54750000000013</v>
      </c>
      <c r="D46" s="54">
        <f t="shared" si="2"/>
        <v>94.02000000000001</v>
      </c>
      <c r="E46" s="37">
        <f t="shared" si="3"/>
        <v>1128.2400000000002</v>
      </c>
      <c r="F46" s="22">
        <f t="shared" si="0"/>
        <v>1.418193131145532</v>
      </c>
      <c r="G46" s="23">
        <f t="shared" si="4"/>
        <v>0.11818276092879433</v>
      </c>
    </row>
    <row r="47" spans="2:7" x14ac:dyDescent="0.2">
      <c r="B47" s="51" t="s">
        <v>64</v>
      </c>
      <c r="C47" s="54">
        <f t="shared" si="1"/>
        <v>795.55300000000011</v>
      </c>
      <c r="D47" s="54">
        <f t="shared" si="2"/>
        <v>94.02000000000001</v>
      </c>
      <c r="E47" s="37">
        <f t="shared" si="3"/>
        <v>1128.2400000000002</v>
      </c>
      <c r="F47" s="22">
        <f t="shared" si="0"/>
        <v>1.418183326566552</v>
      </c>
      <c r="G47" s="23">
        <f t="shared" si="4"/>
        <v>0.11818194388054599</v>
      </c>
    </row>
    <row r="48" spans="2:7" x14ac:dyDescent="0.2">
      <c r="B48" s="52" t="s">
        <v>65</v>
      </c>
      <c r="C48" s="49">
        <f t="shared" si="1"/>
        <v>795.55850000000009</v>
      </c>
      <c r="D48" s="35">
        <f t="shared" si="2"/>
        <v>94.03</v>
      </c>
      <c r="E48" s="37">
        <f t="shared" si="3"/>
        <v>1128.3600000000001</v>
      </c>
      <c r="F48" s="22">
        <f t="shared" si="0"/>
        <v>1.4183243595536972</v>
      </c>
      <c r="G48" s="23">
        <f t="shared" si="4"/>
        <v>0.11819369662947476</v>
      </c>
    </row>
    <row r="49" spans="2:7" x14ac:dyDescent="0.2">
      <c r="B49" s="51" t="s">
        <v>66</v>
      </c>
      <c r="C49" s="49">
        <f t="shared" si="1"/>
        <v>795.56400000000008</v>
      </c>
      <c r="D49" s="35">
        <f t="shared" si="2"/>
        <v>94.03</v>
      </c>
      <c r="E49" s="37">
        <f t="shared" si="3"/>
        <v>1128.3600000000001</v>
      </c>
      <c r="F49" s="22">
        <f t="shared" si="0"/>
        <v>1.418314554203056</v>
      </c>
      <c r="G49" s="23">
        <f t="shared" si="4"/>
        <v>0.11819287951692133</v>
      </c>
    </row>
    <row r="50" spans="2:7" x14ac:dyDescent="0.2">
      <c r="B50" s="52" t="s">
        <v>67</v>
      </c>
      <c r="C50" s="49">
        <f t="shared" si="1"/>
        <v>795.56950000000006</v>
      </c>
      <c r="D50" s="35">
        <f t="shared" si="2"/>
        <v>94.03</v>
      </c>
      <c r="E50" s="37">
        <f t="shared" si="3"/>
        <v>1128.3600000000001</v>
      </c>
      <c r="F50" s="22">
        <f t="shared" si="0"/>
        <v>1.4183047489879892</v>
      </c>
      <c r="G50" s="23">
        <f t="shared" si="4"/>
        <v>0.11819206241566577</v>
      </c>
    </row>
    <row r="51" spans="2:7" x14ac:dyDescent="0.2">
      <c r="B51" s="51" t="s">
        <v>68</v>
      </c>
      <c r="C51" s="49">
        <f t="shared" si="1"/>
        <v>795.57500000000005</v>
      </c>
      <c r="D51" s="35">
        <f t="shared" si="2"/>
        <v>94.03</v>
      </c>
      <c r="E51" s="37">
        <f t="shared" si="3"/>
        <v>1128.3600000000001</v>
      </c>
      <c r="F51" s="22">
        <f t="shared" si="0"/>
        <v>1.418294943908494</v>
      </c>
      <c r="G51" s="23">
        <f t="shared" si="4"/>
        <v>0.11819124532570784</v>
      </c>
    </row>
    <row r="52" spans="2:7" x14ac:dyDescent="0.2">
      <c r="B52" s="52" t="s">
        <v>69</v>
      </c>
      <c r="C52" s="49">
        <f t="shared" si="1"/>
        <v>795.58050000000003</v>
      </c>
      <c r="D52" s="35">
        <f t="shared" si="2"/>
        <v>94.03</v>
      </c>
      <c r="E52" s="37">
        <f t="shared" si="3"/>
        <v>1128.3600000000001</v>
      </c>
      <c r="F52" s="22">
        <f t="shared" si="0"/>
        <v>1.4182851389645674</v>
      </c>
      <c r="G52" s="23">
        <f t="shared" si="4"/>
        <v>0.11819042824704729</v>
      </c>
    </row>
    <row r="53" spans="2:7" x14ac:dyDescent="0.2">
      <c r="B53" s="51" t="s">
        <v>70</v>
      </c>
      <c r="C53" s="49">
        <f t="shared" si="1"/>
        <v>795.58600000000001</v>
      </c>
      <c r="D53" s="35">
        <f t="shared" si="2"/>
        <v>94.03</v>
      </c>
      <c r="E53" s="37">
        <f t="shared" si="3"/>
        <v>1128.3600000000001</v>
      </c>
      <c r="F53" s="22">
        <f t="shared" si="0"/>
        <v>1.4182753341562071</v>
      </c>
      <c r="G53" s="23">
        <f t="shared" si="4"/>
        <v>0.11818961117968392</v>
      </c>
    </row>
    <row r="54" spans="2:7" x14ac:dyDescent="0.2">
      <c r="B54" s="52" t="s">
        <v>71</v>
      </c>
      <c r="C54" s="49">
        <f t="shared" si="1"/>
        <v>795.5915</v>
      </c>
      <c r="D54" s="35">
        <f t="shared" si="2"/>
        <v>94.03</v>
      </c>
      <c r="E54" s="37">
        <f t="shared" si="3"/>
        <v>1128.3600000000001</v>
      </c>
      <c r="F54" s="22">
        <f t="shared" si="0"/>
        <v>1.4182655294834097</v>
      </c>
      <c r="G54" s="23">
        <f t="shared" si="4"/>
        <v>0.11818879412361748</v>
      </c>
    </row>
    <row r="55" spans="2:7" x14ac:dyDescent="0.2">
      <c r="B55" s="51" t="s">
        <v>72</v>
      </c>
      <c r="C55" s="49">
        <f t="shared" si="1"/>
        <v>795.59700000000009</v>
      </c>
      <c r="D55" s="35">
        <f t="shared" si="2"/>
        <v>94.03</v>
      </c>
      <c r="E55" s="37">
        <f t="shared" si="3"/>
        <v>1128.3600000000001</v>
      </c>
      <c r="F55" s="22">
        <f t="shared" si="0"/>
        <v>1.4182557249461725</v>
      </c>
      <c r="G55" s="23">
        <f t="shared" si="4"/>
        <v>0.11818797707884771</v>
      </c>
    </row>
    <row r="56" spans="2:7" x14ac:dyDescent="0.2">
      <c r="B56" s="52" t="s">
        <v>73</v>
      </c>
      <c r="C56" s="49">
        <f t="shared" si="1"/>
        <v>795.60250000000008</v>
      </c>
      <c r="D56" s="35">
        <f t="shared" si="2"/>
        <v>94.03</v>
      </c>
      <c r="E56" s="37">
        <f t="shared" si="3"/>
        <v>1128.3600000000001</v>
      </c>
      <c r="F56" s="22">
        <f t="shared" si="0"/>
        <v>1.4182459205444931</v>
      </c>
      <c r="G56" s="23">
        <f t="shared" si="4"/>
        <v>0.11818716004537443</v>
      </c>
    </row>
    <row r="57" spans="2:7" x14ac:dyDescent="0.2">
      <c r="B57" s="51" t="s">
        <v>74</v>
      </c>
      <c r="C57" s="49">
        <f t="shared" si="1"/>
        <v>795.60800000000006</v>
      </c>
      <c r="D57" s="35">
        <f t="shared" si="2"/>
        <v>94.03</v>
      </c>
      <c r="E57" s="37">
        <f t="shared" si="3"/>
        <v>1128.3600000000001</v>
      </c>
      <c r="F57" s="22">
        <f t="shared" si="0"/>
        <v>1.4182361162783683</v>
      </c>
      <c r="G57" s="23">
        <f t="shared" si="4"/>
        <v>0.11818634302319736</v>
      </c>
    </row>
    <row r="58" spans="2:7" x14ac:dyDescent="0.2">
      <c r="B58" s="52" t="s">
        <v>75</v>
      </c>
      <c r="C58" s="49">
        <f t="shared" si="1"/>
        <v>795.61350000000004</v>
      </c>
      <c r="D58" s="35">
        <f t="shared" si="2"/>
        <v>94.03</v>
      </c>
      <c r="E58" s="37">
        <f t="shared" si="3"/>
        <v>1128.3600000000001</v>
      </c>
      <c r="F58" s="22">
        <f t="shared" si="0"/>
        <v>1.4182263121477954</v>
      </c>
      <c r="G58" s="23">
        <f t="shared" si="4"/>
        <v>0.11818552601231629</v>
      </c>
    </row>
    <row r="59" spans="2:7" x14ac:dyDescent="0.2">
      <c r="B59" s="51" t="s">
        <v>76</v>
      </c>
      <c r="C59" s="49">
        <f t="shared" si="1"/>
        <v>795.61900000000003</v>
      </c>
      <c r="D59" s="35">
        <f t="shared" si="2"/>
        <v>94.03</v>
      </c>
      <c r="E59" s="37">
        <f t="shared" si="3"/>
        <v>1128.3600000000001</v>
      </c>
      <c r="F59" s="22">
        <f t="shared" si="0"/>
        <v>1.4182165081527718</v>
      </c>
      <c r="G59" s="23">
        <f t="shared" si="4"/>
        <v>0.11818470901273098</v>
      </c>
    </row>
    <row r="60" spans="2:7" x14ac:dyDescent="0.2">
      <c r="B60" s="52" t="s">
        <v>77</v>
      </c>
      <c r="C60" s="49">
        <f t="shared" si="1"/>
        <v>795.62450000000001</v>
      </c>
      <c r="D60" s="35">
        <f t="shared" si="2"/>
        <v>94.03</v>
      </c>
      <c r="E60" s="37">
        <f t="shared" si="3"/>
        <v>1128.3600000000001</v>
      </c>
      <c r="F60" s="22">
        <f t="shared" si="0"/>
        <v>1.4182067042932942</v>
      </c>
      <c r="G60" s="23">
        <f t="shared" si="4"/>
        <v>0.11818389202444118</v>
      </c>
    </row>
    <row r="61" spans="2:7" x14ac:dyDescent="0.2">
      <c r="B61" s="51" t="s">
        <v>78</v>
      </c>
      <c r="C61" s="49">
        <f t="shared" si="1"/>
        <v>795.63</v>
      </c>
      <c r="D61" s="35">
        <f t="shared" si="2"/>
        <v>94.03</v>
      </c>
      <c r="E61" s="37">
        <f t="shared" si="3"/>
        <v>1128.3600000000001</v>
      </c>
      <c r="F61" s="22">
        <f t="shared" si="0"/>
        <v>1.4181969005693602</v>
      </c>
      <c r="G61" s="23">
        <f t="shared" si="4"/>
        <v>0.11818307504744668</v>
      </c>
    </row>
    <row r="62" spans="2:7" x14ac:dyDescent="0.2">
      <c r="B62" s="52" t="s">
        <v>79</v>
      </c>
      <c r="C62" s="49">
        <f t="shared" si="1"/>
        <v>795.63549999999998</v>
      </c>
      <c r="D62" s="35">
        <f t="shared" si="2"/>
        <v>94.03</v>
      </c>
      <c r="E62" s="37">
        <f t="shared" si="3"/>
        <v>1128.3600000000001</v>
      </c>
      <c r="F62" s="22">
        <f t="shared" si="0"/>
        <v>1.4181870969809669</v>
      </c>
      <c r="G62" s="23">
        <f t="shared" si="4"/>
        <v>0.11818225808174725</v>
      </c>
    </row>
    <row r="63" spans="2:7" x14ac:dyDescent="0.2">
      <c r="B63" s="51" t="s">
        <v>80</v>
      </c>
      <c r="C63" s="49">
        <f t="shared" si="1"/>
        <v>795.64099999999996</v>
      </c>
      <c r="D63" s="35">
        <f t="shared" si="2"/>
        <v>94.04</v>
      </c>
      <c r="E63" s="37">
        <f t="shared" si="3"/>
        <v>1128.48</v>
      </c>
      <c r="F63" s="22">
        <f t="shared" si="0"/>
        <v>1.4183281153183409</v>
      </c>
      <c r="G63" s="23">
        <f t="shared" si="4"/>
        <v>0.11819400960986175</v>
      </c>
    </row>
    <row r="64" spans="2:7" x14ac:dyDescent="0.2">
      <c r="B64" s="52" t="s">
        <v>81</v>
      </c>
      <c r="C64" s="49">
        <f t="shared" si="1"/>
        <v>795.64650000000017</v>
      </c>
      <c r="D64" s="35">
        <f t="shared" si="2"/>
        <v>94.04</v>
      </c>
      <c r="E64" s="37">
        <f t="shared" si="3"/>
        <v>1128.48</v>
      </c>
      <c r="F64" s="22">
        <f t="shared" si="0"/>
        <v>1.4183183109584467</v>
      </c>
      <c r="G64" s="23">
        <f t="shared" si="4"/>
        <v>0.11819319257987056</v>
      </c>
    </row>
    <row r="65" spans="2:7" x14ac:dyDescent="0.2">
      <c r="B65" s="51" t="s">
        <v>82</v>
      </c>
      <c r="C65" s="49">
        <f t="shared" si="1"/>
        <v>795.65200000000016</v>
      </c>
      <c r="D65" s="35">
        <f t="shared" si="2"/>
        <v>94.04</v>
      </c>
      <c r="E65" s="37">
        <f t="shared" si="3"/>
        <v>1128.48</v>
      </c>
      <c r="F65" s="22">
        <f t="shared" ref="F65:F128" si="5">E65/C65</f>
        <v>1.4183085067340995</v>
      </c>
      <c r="G65" s="23">
        <f t="shared" si="4"/>
        <v>0.11819237556117496</v>
      </c>
    </row>
    <row r="66" spans="2:7" x14ac:dyDescent="0.2">
      <c r="B66" s="52" t="s">
        <v>83</v>
      </c>
      <c r="C66" s="49">
        <f t="shared" ref="C66:C129" si="6">B66*55%</f>
        <v>795.65750000000014</v>
      </c>
      <c r="D66" s="35">
        <f t="shared" ref="D66:D129" si="7">ROUNDUP(MIN(IF(B66&gt;675,(B66-675)*0.1+675*0.025,B66*0.025),0.065*B66),2)</f>
        <v>94.04</v>
      </c>
      <c r="E66" s="37">
        <f t="shared" ref="E66:E129" si="8">D66*12</f>
        <v>1128.48</v>
      </c>
      <c r="F66" s="22">
        <f t="shared" si="5"/>
        <v>1.4182987026452962</v>
      </c>
      <c r="G66" s="23">
        <f t="shared" ref="G66:G129" si="9">F66/12</f>
        <v>0.11819155855377468</v>
      </c>
    </row>
    <row r="67" spans="2:7" x14ac:dyDescent="0.2">
      <c r="B67" s="51" t="s">
        <v>84</v>
      </c>
      <c r="C67" s="49">
        <f t="shared" si="6"/>
        <v>795.66300000000012</v>
      </c>
      <c r="D67" s="35">
        <f t="shared" si="7"/>
        <v>94.04</v>
      </c>
      <c r="E67" s="37">
        <f t="shared" si="8"/>
        <v>1128.48</v>
      </c>
      <c r="F67" s="22">
        <f t="shared" si="5"/>
        <v>1.4182888986920339</v>
      </c>
      <c r="G67" s="23">
        <f t="shared" si="9"/>
        <v>0.1181907415576695</v>
      </c>
    </row>
    <row r="68" spans="2:7" x14ac:dyDescent="0.2">
      <c r="B68" s="52" t="s">
        <v>85</v>
      </c>
      <c r="C68" s="49">
        <f t="shared" si="6"/>
        <v>795.66850000000011</v>
      </c>
      <c r="D68" s="35">
        <f t="shared" si="7"/>
        <v>94.04</v>
      </c>
      <c r="E68" s="37">
        <f t="shared" si="8"/>
        <v>1128.48</v>
      </c>
      <c r="F68" s="22">
        <f t="shared" si="5"/>
        <v>1.41827909487431</v>
      </c>
      <c r="G68" s="23">
        <f t="shared" si="9"/>
        <v>0.11818992457285916</v>
      </c>
    </row>
    <row r="69" spans="2:7" x14ac:dyDescent="0.2">
      <c r="B69" s="51" t="s">
        <v>86</v>
      </c>
      <c r="C69" s="49">
        <f t="shared" si="6"/>
        <v>795.67400000000009</v>
      </c>
      <c r="D69" s="35">
        <f t="shared" si="7"/>
        <v>94.04</v>
      </c>
      <c r="E69" s="37">
        <f t="shared" si="8"/>
        <v>1128.48</v>
      </c>
      <c r="F69" s="22">
        <f t="shared" si="5"/>
        <v>1.4182692911921213</v>
      </c>
      <c r="G69" s="23">
        <f t="shared" si="9"/>
        <v>0.11818910759934344</v>
      </c>
    </row>
    <row r="70" spans="2:7" x14ac:dyDescent="0.2">
      <c r="B70" s="52" t="s">
        <v>87</v>
      </c>
      <c r="C70" s="49">
        <f t="shared" si="6"/>
        <v>795.67950000000008</v>
      </c>
      <c r="D70" s="35">
        <f t="shared" si="7"/>
        <v>94.04</v>
      </c>
      <c r="E70" s="37">
        <f t="shared" si="8"/>
        <v>1128.48</v>
      </c>
      <c r="F70" s="22">
        <f t="shared" si="5"/>
        <v>1.4182594876454653</v>
      </c>
      <c r="G70" s="23">
        <f t="shared" si="9"/>
        <v>0.11818829063712211</v>
      </c>
    </row>
    <row r="71" spans="2:7" x14ac:dyDescent="0.2">
      <c r="B71" s="51" t="s">
        <v>88</v>
      </c>
      <c r="C71" s="49">
        <f t="shared" si="6"/>
        <v>795.68500000000006</v>
      </c>
      <c r="D71" s="35">
        <f t="shared" si="7"/>
        <v>94.04</v>
      </c>
      <c r="E71" s="37">
        <f t="shared" si="8"/>
        <v>1128.48</v>
      </c>
      <c r="F71" s="22">
        <f t="shared" si="5"/>
        <v>1.4182496842343388</v>
      </c>
      <c r="G71" s="23">
        <f t="shared" si="9"/>
        <v>0.11818747368619491</v>
      </c>
    </row>
    <row r="72" spans="2:7" x14ac:dyDescent="0.2">
      <c r="B72" s="52" t="s">
        <v>89</v>
      </c>
      <c r="C72" s="49">
        <f t="shared" si="6"/>
        <v>795.69050000000004</v>
      </c>
      <c r="D72" s="35">
        <f t="shared" si="7"/>
        <v>94.04</v>
      </c>
      <c r="E72" s="37">
        <f t="shared" si="8"/>
        <v>1128.48</v>
      </c>
      <c r="F72" s="22">
        <f t="shared" si="5"/>
        <v>1.4182398809587395</v>
      </c>
      <c r="G72" s="23">
        <f t="shared" si="9"/>
        <v>0.11818665674656163</v>
      </c>
    </row>
    <row r="73" spans="2:7" x14ac:dyDescent="0.2">
      <c r="B73" s="51" t="s">
        <v>90</v>
      </c>
      <c r="C73" s="49">
        <f t="shared" si="6"/>
        <v>795.69600000000003</v>
      </c>
      <c r="D73" s="35">
        <f t="shared" si="7"/>
        <v>94.04</v>
      </c>
      <c r="E73" s="37">
        <f t="shared" si="8"/>
        <v>1128.48</v>
      </c>
      <c r="F73" s="22">
        <f t="shared" si="5"/>
        <v>1.4182300778186643</v>
      </c>
      <c r="G73" s="23">
        <f t="shared" si="9"/>
        <v>0.11818583981822202</v>
      </c>
    </row>
    <row r="74" spans="2:7" x14ac:dyDescent="0.2">
      <c r="B74" s="52" t="s">
        <v>91</v>
      </c>
      <c r="C74" s="49">
        <f t="shared" si="6"/>
        <v>795.70150000000012</v>
      </c>
      <c r="D74" s="35">
        <f t="shared" si="7"/>
        <v>94.04</v>
      </c>
      <c r="E74" s="37">
        <f t="shared" si="8"/>
        <v>1128.48</v>
      </c>
      <c r="F74" s="22">
        <f t="shared" si="5"/>
        <v>1.4182202748141104</v>
      </c>
      <c r="G74" s="23">
        <f t="shared" si="9"/>
        <v>0.11818502290117587</v>
      </c>
    </row>
    <row r="75" spans="2:7" x14ac:dyDescent="0.2">
      <c r="B75" s="51" t="s">
        <v>92</v>
      </c>
      <c r="C75" s="49">
        <f t="shared" si="6"/>
        <v>795.70700000000011</v>
      </c>
      <c r="D75" s="35">
        <f t="shared" si="7"/>
        <v>94.04</v>
      </c>
      <c r="E75" s="37">
        <f t="shared" si="8"/>
        <v>1128.48</v>
      </c>
      <c r="F75" s="22">
        <f t="shared" si="5"/>
        <v>1.418210471945075</v>
      </c>
      <c r="G75" s="23">
        <f t="shared" si="9"/>
        <v>0.11818420599542291</v>
      </c>
    </row>
    <row r="76" spans="2:7" x14ac:dyDescent="0.2">
      <c r="B76" s="52" t="s">
        <v>93</v>
      </c>
      <c r="C76" s="49">
        <f t="shared" si="6"/>
        <v>795.71250000000009</v>
      </c>
      <c r="D76" s="35">
        <f t="shared" si="7"/>
        <v>94.04</v>
      </c>
      <c r="E76" s="37">
        <f t="shared" si="8"/>
        <v>1128.48</v>
      </c>
      <c r="F76" s="22">
        <f t="shared" si="5"/>
        <v>1.4182006692115556</v>
      </c>
      <c r="G76" s="23">
        <f t="shared" si="9"/>
        <v>0.11818338910096297</v>
      </c>
    </row>
    <row r="77" spans="2:7" x14ac:dyDescent="0.2">
      <c r="B77" s="51" t="s">
        <v>94</v>
      </c>
      <c r="C77" s="49">
        <f t="shared" si="6"/>
        <v>795.71800000000007</v>
      </c>
      <c r="D77" s="35">
        <f t="shared" si="7"/>
        <v>94.04</v>
      </c>
      <c r="E77" s="37">
        <f t="shared" si="8"/>
        <v>1128.48</v>
      </c>
      <c r="F77" s="22">
        <f t="shared" si="5"/>
        <v>1.418190866613549</v>
      </c>
      <c r="G77" s="23">
        <f t="shared" si="9"/>
        <v>0.11818257221779575</v>
      </c>
    </row>
    <row r="78" spans="2:7" x14ac:dyDescent="0.2">
      <c r="B78" s="52" t="s">
        <v>95</v>
      </c>
      <c r="C78" s="49">
        <f t="shared" si="6"/>
        <v>795.72350000000006</v>
      </c>
      <c r="D78" s="35">
        <f t="shared" si="7"/>
        <v>94.050000000000011</v>
      </c>
      <c r="E78" s="37">
        <f t="shared" si="8"/>
        <v>1128.6000000000001</v>
      </c>
      <c r="F78" s="22">
        <f t="shared" si="5"/>
        <v>1.4183318703041949</v>
      </c>
      <c r="G78" s="23">
        <f t="shared" si="9"/>
        <v>0.11819432252534957</v>
      </c>
    </row>
    <row r="79" spans="2:7" x14ac:dyDescent="0.2">
      <c r="B79" s="51" t="s">
        <v>96</v>
      </c>
      <c r="C79" s="49">
        <f t="shared" si="6"/>
        <v>795.72900000000004</v>
      </c>
      <c r="D79" s="35">
        <f t="shared" si="7"/>
        <v>94.050000000000011</v>
      </c>
      <c r="E79" s="37">
        <f t="shared" si="8"/>
        <v>1128.6000000000001</v>
      </c>
      <c r="F79" s="22">
        <f t="shared" si="5"/>
        <v>1.4183220669348484</v>
      </c>
      <c r="G79" s="23">
        <f t="shared" si="9"/>
        <v>0.11819350557790403</v>
      </c>
    </row>
    <row r="80" spans="2:7" x14ac:dyDescent="0.2">
      <c r="B80" s="52" t="s">
        <v>97</v>
      </c>
      <c r="C80" s="49">
        <f t="shared" si="6"/>
        <v>795.73450000000003</v>
      </c>
      <c r="D80" s="35">
        <f t="shared" si="7"/>
        <v>94.050000000000011</v>
      </c>
      <c r="E80" s="37">
        <f t="shared" si="8"/>
        <v>1128.6000000000001</v>
      </c>
      <c r="F80" s="22">
        <f t="shared" si="5"/>
        <v>1.418312263701021</v>
      </c>
      <c r="G80" s="23">
        <f t="shared" si="9"/>
        <v>0.11819268864175175</v>
      </c>
    </row>
    <row r="81" spans="2:7" x14ac:dyDescent="0.2">
      <c r="B81" s="51" t="s">
        <v>98</v>
      </c>
      <c r="C81" s="49">
        <f t="shared" si="6"/>
        <v>795.74</v>
      </c>
      <c r="D81" s="35">
        <f t="shared" si="7"/>
        <v>94.050000000000011</v>
      </c>
      <c r="E81" s="37">
        <f t="shared" si="8"/>
        <v>1128.6000000000001</v>
      </c>
      <c r="F81" s="22">
        <f t="shared" si="5"/>
        <v>1.4183024606027095</v>
      </c>
      <c r="G81" s="23">
        <f t="shared" si="9"/>
        <v>0.11819187171689245</v>
      </c>
    </row>
    <row r="82" spans="2:7" x14ac:dyDescent="0.2">
      <c r="B82" s="52" t="s">
        <v>99</v>
      </c>
      <c r="C82" s="49">
        <f t="shared" si="6"/>
        <v>795.74549999999999</v>
      </c>
      <c r="D82" s="35">
        <f t="shared" si="7"/>
        <v>94.050000000000011</v>
      </c>
      <c r="E82" s="37">
        <f t="shared" si="8"/>
        <v>1128.6000000000001</v>
      </c>
      <c r="F82" s="22">
        <f t="shared" si="5"/>
        <v>1.4182926576399115</v>
      </c>
      <c r="G82" s="23">
        <f t="shared" si="9"/>
        <v>0.11819105480332597</v>
      </c>
    </row>
    <row r="83" spans="2:7" x14ac:dyDescent="0.2">
      <c r="B83" s="51" t="s">
        <v>100</v>
      </c>
      <c r="C83" s="49">
        <f t="shared" si="6"/>
        <v>795.75099999999998</v>
      </c>
      <c r="D83" s="35">
        <f t="shared" si="7"/>
        <v>94.050000000000011</v>
      </c>
      <c r="E83" s="37">
        <f t="shared" si="8"/>
        <v>1128.6000000000001</v>
      </c>
      <c r="F83" s="22">
        <f t="shared" si="5"/>
        <v>1.4182828548126238</v>
      </c>
      <c r="G83" s="23">
        <f t="shared" si="9"/>
        <v>0.11819023790105199</v>
      </c>
    </row>
    <row r="84" spans="2:7" x14ac:dyDescent="0.2">
      <c r="B84" s="52" t="s">
        <v>101</v>
      </c>
      <c r="C84" s="49">
        <f t="shared" si="6"/>
        <v>795.75650000000007</v>
      </c>
      <c r="D84" s="35">
        <f t="shared" si="7"/>
        <v>94.050000000000011</v>
      </c>
      <c r="E84" s="37">
        <f t="shared" si="8"/>
        <v>1128.6000000000001</v>
      </c>
      <c r="F84" s="22">
        <f t="shared" si="5"/>
        <v>1.4182730521208435</v>
      </c>
      <c r="G84" s="23">
        <f t="shared" si="9"/>
        <v>0.11818942101007029</v>
      </c>
    </row>
    <row r="85" spans="2:7" x14ac:dyDescent="0.2">
      <c r="B85" s="51" t="s">
        <v>102</v>
      </c>
      <c r="C85" s="49">
        <f t="shared" si="6"/>
        <v>795.76200000000006</v>
      </c>
      <c r="D85" s="35">
        <f t="shared" si="7"/>
        <v>94.050000000000011</v>
      </c>
      <c r="E85" s="37">
        <f t="shared" si="8"/>
        <v>1128.6000000000001</v>
      </c>
      <c r="F85" s="22">
        <f t="shared" si="5"/>
        <v>1.4182632495645684</v>
      </c>
      <c r="G85" s="23">
        <f t="shared" si="9"/>
        <v>0.1181886041303807</v>
      </c>
    </row>
    <row r="86" spans="2:7" x14ac:dyDescent="0.2">
      <c r="B86" s="52" t="s">
        <v>103</v>
      </c>
      <c r="C86" s="49">
        <f t="shared" si="6"/>
        <v>795.76750000000004</v>
      </c>
      <c r="D86" s="35">
        <f t="shared" si="7"/>
        <v>94.050000000000011</v>
      </c>
      <c r="E86" s="37">
        <f t="shared" si="8"/>
        <v>1128.6000000000001</v>
      </c>
      <c r="F86" s="22">
        <f t="shared" si="5"/>
        <v>1.4182534471437953</v>
      </c>
      <c r="G86" s="23">
        <f t="shared" si="9"/>
        <v>0.11818778726198294</v>
      </c>
    </row>
    <row r="87" spans="2:7" x14ac:dyDescent="0.2">
      <c r="B87" s="51" t="s">
        <v>104</v>
      </c>
      <c r="C87" s="49">
        <f t="shared" si="6"/>
        <v>795.77300000000002</v>
      </c>
      <c r="D87" s="35">
        <f t="shared" si="7"/>
        <v>94.050000000000011</v>
      </c>
      <c r="E87" s="37">
        <f t="shared" si="8"/>
        <v>1128.6000000000001</v>
      </c>
      <c r="F87" s="22">
        <f t="shared" si="5"/>
        <v>1.4182436448585214</v>
      </c>
      <c r="G87" s="23">
        <f t="shared" si="9"/>
        <v>0.11818697040487679</v>
      </c>
    </row>
    <row r="88" spans="2:7" x14ac:dyDescent="0.2">
      <c r="B88" s="52" t="s">
        <v>105</v>
      </c>
      <c r="C88" s="49">
        <f t="shared" si="6"/>
        <v>795.77850000000001</v>
      </c>
      <c r="D88" s="35">
        <f t="shared" si="7"/>
        <v>94.050000000000011</v>
      </c>
      <c r="E88" s="37">
        <f t="shared" si="8"/>
        <v>1128.6000000000001</v>
      </c>
      <c r="F88" s="22">
        <f t="shared" si="5"/>
        <v>1.4182338427087438</v>
      </c>
      <c r="G88" s="23">
        <f t="shared" si="9"/>
        <v>0.11818615355906198</v>
      </c>
    </row>
    <row r="89" spans="2:7" x14ac:dyDescent="0.2">
      <c r="B89" s="51" t="s">
        <v>106</v>
      </c>
      <c r="C89" s="49">
        <f t="shared" si="6"/>
        <v>795.78400000000011</v>
      </c>
      <c r="D89" s="35">
        <f t="shared" si="7"/>
        <v>94.050000000000011</v>
      </c>
      <c r="E89" s="37">
        <f t="shared" si="8"/>
        <v>1128.6000000000001</v>
      </c>
      <c r="F89" s="22">
        <f t="shared" si="5"/>
        <v>1.4182240406944597</v>
      </c>
      <c r="G89" s="23">
        <f t="shared" si="9"/>
        <v>0.11818533672453831</v>
      </c>
    </row>
    <row r="90" spans="2:7" x14ac:dyDescent="0.2">
      <c r="B90" s="52" t="s">
        <v>107</v>
      </c>
      <c r="C90" s="49">
        <f t="shared" si="6"/>
        <v>795.78950000000009</v>
      </c>
      <c r="D90" s="35">
        <f t="shared" si="7"/>
        <v>94.050000000000011</v>
      </c>
      <c r="E90" s="37">
        <f t="shared" si="8"/>
        <v>1128.6000000000001</v>
      </c>
      <c r="F90" s="22">
        <f t="shared" si="5"/>
        <v>1.4182142388156667</v>
      </c>
      <c r="G90" s="23">
        <f t="shared" si="9"/>
        <v>0.11818451990130556</v>
      </c>
    </row>
    <row r="91" spans="2:7" x14ac:dyDescent="0.2">
      <c r="B91" s="51" t="s">
        <v>108</v>
      </c>
      <c r="C91" s="49">
        <f t="shared" si="6"/>
        <v>795.79500000000007</v>
      </c>
      <c r="D91" s="35">
        <f t="shared" si="7"/>
        <v>94.050000000000011</v>
      </c>
      <c r="E91" s="37">
        <f t="shared" si="8"/>
        <v>1128.6000000000001</v>
      </c>
      <c r="F91" s="22">
        <f t="shared" si="5"/>
        <v>1.4182044370723617</v>
      </c>
      <c r="G91" s="23">
        <f t="shared" si="9"/>
        <v>0.11818370308936348</v>
      </c>
    </row>
    <row r="92" spans="2:7" x14ac:dyDescent="0.2">
      <c r="B92" s="52" t="s">
        <v>109</v>
      </c>
      <c r="C92" s="49">
        <f t="shared" si="6"/>
        <v>795.80050000000006</v>
      </c>
      <c r="D92" s="35">
        <f t="shared" si="7"/>
        <v>94.050000000000011</v>
      </c>
      <c r="E92" s="37">
        <f t="shared" si="8"/>
        <v>1128.6000000000001</v>
      </c>
      <c r="F92" s="22">
        <f t="shared" si="5"/>
        <v>1.4181946354645418</v>
      </c>
      <c r="G92" s="23">
        <f t="shared" si="9"/>
        <v>0.11818288628871182</v>
      </c>
    </row>
    <row r="93" spans="2:7" x14ac:dyDescent="0.2">
      <c r="B93" s="51" t="s">
        <v>110</v>
      </c>
      <c r="C93" s="49">
        <f t="shared" si="6"/>
        <v>795.80600000000015</v>
      </c>
      <c r="D93" s="35">
        <f t="shared" si="7"/>
        <v>94.050000000000011</v>
      </c>
      <c r="E93" s="37">
        <f t="shared" si="8"/>
        <v>1128.6000000000001</v>
      </c>
      <c r="F93" s="22">
        <f t="shared" si="5"/>
        <v>1.4181848339922041</v>
      </c>
      <c r="G93" s="23">
        <f t="shared" si="9"/>
        <v>0.11818206949935034</v>
      </c>
    </row>
    <row r="94" spans="2:7" x14ac:dyDescent="0.2">
      <c r="B94" s="52" t="s">
        <v>111</v>
      </c>
      <c r="C94" s="49">
        <f t="shared" si="6"/>
        <v>795.81150000000014</v>
      </c>
      <c r="D94" s="35">
        <f t="shared" si="7"/>
        <v>94.06</v>
      </c>
      <c r="E94" s="37">
        <f t="shared" si="8"/>
        <v>1128.72</v>
      </c>
      <c r="F94" s="22">
        <f t="shared" si="5"/>
        <v>1.4183258221325024</v>
      </c>
      <c r="G94" s="23">
        <f t="shared" si="9"/>
        <v>0.11819381851104187</v>
      </c>
    </row>
    <row r="95" spans="2:7" x14ac:dyDescent="0.2">
      <c r="B95" s="51" t="s">
        <v>112</v>
      </c>
      <c r="C95" s="49">
        <f t="shared" si="6"/>
        <v>795.81700000000012</v>
      </c>
      <c r="D95" s="35">
        <f t="shared" si="7"/>
        <v>94.06</v>
      </c>
      <c r="E95" s="37">
        <f t="shared" si="8"/>
        <v>1128.72</v>
      </c>
      <c r="F95" s="22">
        <f t="shared" si="5"/>
        <v>1.4183160198889944</v>
      </c>
      <c r="G95" s="23">
        <f t="shared" si="9"/>
        <v>0.1181930016574162</v>
      </c>
    </row>
    <row r="96" spans="2:7" x14ac:dyDescent="0.2">
      <c r="B96" s="52" t="s">
        <v>113</v>
      </c>
      <c r="C96" s="49">
        <f t="shared" si="6"/>
        <v>795.8225000000001</v>
      </c>
      <c r="D96" s="35">
        <f t="shared" si="7"/>
        <v>94.06</v>
      </c>
      <c r="E96" s="37">
        <f t="shared" si="8"/>
        <v>1128.72</v>
      </c>
      <c r="F96" s="22">
        <f t="shared" si="5"/>
        <v>1.4183062177809749</v>
      </c>
      <c r="G96" s="23">
        <f t="shared" si="9"/>
        <v>0.11819218481508124</v>
      </c>
    </row>
    <row r="97" spans="2:7" x14ac:dyDescent="0.2">
      <c r="B97" s="51" t="s">
        <v>114</v>
      </c>
      <c r="C97" s="49">
        <f t="shared" si="6"/>
        <v>795.82800000000009</v>
      </c>
      <c r="D97" s="35">
        <f t="shared" si="7"/>
        <v>94.06</v>
      </c>
      <c r="E97" s="37">
        <f t="shared" si="8"/>
        <v>1128.72</v>
      </c>
      <c r="F97" s="22">
        <f t="shared" si="5"/>
        <v>1.4182964158084408</v>
      </c>
      <c r="G97" s="23">
        <f t="shared" si="9"/>
        <v>0.11819136798403673</v>
      </c>
    </row>
    <row r="98" spans="2:7" x14ac:dyDescent="0.2">
      <c r="B98" s="52" t="s">
        <v>115</v>
      </c>
      <c r="C98" s="49">
        <f t="shared" si="6"/>
        <v>795.83350000000007</v>
      </c>
      <c r="D98" s="35">
        <f t="shared" si="7"/>
        <v>94.06</v>
      </c>
      <c r="E98" s="37">
        <f t="shared" si="8"/>
        <v>1128.72</v>
      </c>
      <c r="F98" s="22">
        <f t="shared" si="5"/>
        <v>1.4182866139713897</v>
      </c>
      <c r="G98" s="23">
        <f t="shared" si="9"/>
        <v>0.11819055116428247</v>
      </c>
    </row>
    <row r="99" spans="2:7" x14ac:dyDescent="0.2">
      <c r="B99" s="51" t="s">
        <v>116</v>
      </c>
      <c r="C99" s="49">
        <f t="shared" si="6"/>
        <v>795.83900000000006</v>
      </c>
      <c r="D99" s="35">
        <f t="shared" si="7"/>
        <v>94.06</v>
      </c>
      <c r="E99" s="37">
        <f t="shared" si="8"/>
        <v>1128.72</v>
      </c>
      <c r="F99" s="22">
        <f t="shared" si="5"/>
        <v>1.4182768122698184</v>
      </c>
      <c r="G99" s="23">
        <f t="shared" si="9"/>
        <v>0.1181897343558182</v>
      </c>
    </row>
    <row r="100" spans="2:7" x14ac:dyDescent="0.2">
      <c r="B100" s="52" t="s">
        <v>117</v>
      </c>
      <c r="C100" s="49">
        <f t="shared" si="6"/>
        <v>795.84450000000004</v>
      </c>
      <c r="D100" s="35">
        <f t="shared" si="7"/>
        <v>94.06</v>
      </c>
      <c r="E100" s="37">
        <f t="shared" si="8"/>
        <v>1128.72</v>
      </c>
      <c r="F100" s="22">
        <f t="shared" si="5"/>
        <v>1.4182670107037241</v>
      </c>
      <c r="G100" s="23">
        <f t="shared" si="9"/>
        <v>0.11818891755864368</v>
      </c>
    </row>
    <row r="101" spans="2:7" x14ac:dyDescent="0.2">
      <c r="B101" s="52" t="s">
        <v>118</v>
      </c>
      <c r="C101" s="49">
        <f t="shared" si="6"/>
        <v>795.85</v>
      </c>
      <c r="D101" s="35">
        <f t="shared" si="7"/>
        <v>94.06</v>
      </c>
      <c r="E101" s="37">
        <f t="shared" si="8"/>
        <v>1128.72</v>
      </c>
      <c r="F101" s="22">
        <f t="shared" si="5"/>
        <v>1.4182572092731043</v>
      </c>
      <c r="G101" s="23">
        <f t="shared" si="9"/>
        <v>0.11818810077275869</v>
      </c>
    </row>
    <row r="102" spans="2:7" x14ac:dyDescent="0.2">
      <c r="B102" s="52" t="s">
        <v>119</v>
      </c>
      <c r="C102" s="49">
        <f t="shared" si="6"/>
        <v>795.85550000000001</v>
      </c>
      <c r="D102" s="35">
        <f t="shared" si="7"/>
        <v>94.06</v>
      </c>
      <c r="E102" s="37">
        <f t="shared" si="8"/>
        <v>1128.72</v>
      </c>
      <c r="F102" s="22">
        <f t="shared" si="5"/>
        <v>1.4182474079779559</v>
      </c>
      <c r="G102" s="23">
        <f t="shared" si="9"/>
        <v>0.11818728399816299</v>
      </c>
    </row>
    <row r="103" spans="2:7" x14ac:dyDescent="0.2">
      <c r="B103" s="52" t="s">
        <v>120</v>
      </c>
      <c r="C103" s="49">
        <f t="shared" si="6"/>
        <v>795.8610000000001</v>
      </c>
      <c r="D103" s="35">
        <f t="shared" si="7"/>
        <v>94.06</v>
      </c>
      <c r="E103" s="37">
        <f t="shared" si="8"/>
        <v>1128.72</v>
      </c>
      <c r="F103" s="22">
        <f t="shared" si="5"/>
        <v>1.4182376068182758</v>
      </c>
      <c r="G103" s="23">
        <f t="shared" si="9"/>
        <v>0.11818646723485632</v>
      </c>
    </row>
    <row r="104" spans="2:7" x14ac:dyDescent="0.2">
      <c r="B104" s="52" t="s">
        <v>121</v>
      </c>
      <c r="C104" s="49">
        <f t="shared" si="6"/>
        <v>795.86650000000009</v>
      </c>
      <c r="D104" s="35">
        <f t="shared" si="7"/>
        <v>94.06</v>
      </c>
      <c r="E104" s="37">
        <f t="shared" si="8"/>
        <v>1128.72</v>
      </c>
      <c r="F104" s="22">
        <f t="shared" si="5"/>
        <v>1.418227805794062</v>
      </c>
      <c r="G104" s="23">
        <f t="shared" si="9"/>
        <v>0.11818565048283851</v>
      </c>
    </row>
    <row r="105" spans="2:7" x14ac:dyDescent="0.2">
      <c r="B105" s="52" t="s">
        <v>122</v>
      </c>
      <c r="C105" s="49">
        <f t="shared" si="6"/>
        <v>795.87200000000007</v>
      </c>
      <c r="D105" s="35">
        <f t="shared" si="7"/>
        <v>94.06</v>
      </c>
      <c r="E105" s="37">
        <f t="shared" si="8"/>
        <v>1128.72</v>
      </c>
      <c r="F105" s="22">
        <f t="shared" si="5"/>
        <v>1.4182180049053112</v>
      </c>
      <c r="G105" s="23">
        <f t="shared" si="9"/>
        <v>0.11818483374210927</v>
      </c>
    </row>
    <row r="106" spans="2:7" x14ac:dyDescent="0.2">
      <c r="B106" s="52" t="s">
        <v>123</v>
      </c>
      <c r="C106" s="49">
        <f t="shared" si="6"/>
        <v>795.87750000000005</v>
      </c>
      <c r="D106" s="35">
        <f t="shared" si="7"/>
        <v>94.06</v>
      </c>
      <c r="E106" s="37">
        <f t="shared" si="8"/>
        <v>1128.72</v>
      </c>
      <c r="F106" s="22">
        <f t="shared" si="5"/>
        <v>1.4182082041520208</v>
      </c>
      <c r="G106" s="23">
        <f t="shared" si="9"/>
        <v>0.1181840170126684</v>
      </c>
    </row>
    <row r="107" spans="2:7" x14ac:dyDescent="0.2">
      <c r="B107" s="52" t="s">
        <v>124</v>
      </c>
      <c r="C107" s="49">
        <f t="shared" si="6"/>
        <v>795.88300000000004</v>
      </c>
      <c r="D107" s="35">
        <f t="shared" si="7"/>
        <v>94.06</v>
      </c>
      <c r="E107" s="37">
        <f t="shared" si="8"/>
        <v>1128.72</v>
      </c>
      <c r="F107" s="22">
        <f t="shared" si="5"/>
        <v>1.4181984035341877</v>
      </c>
      <c r="G107" s="23">
        <f t="shared" si="9"/>
        <v>0.11818320029451564</v>
      </c>
    </row>
    <row r="108" spans="2:7" x14ac:dyDescent="0.2">
      <c r="B108" s="52" t="s">
        <v>125</v>
      </c>
      <c r="C108" s="49">
        <f t="shared" si="6"/>
        <v>795.88850000000002</v>
      </c>
      <c r="D108" s="35">
        <f t="shared" si="7"/>
        <v>94.06</v>
      </c>
      <c r="E108" s="37">
        <f t="shared" si="8"/>
        <v>1128.72</v>
      </c>
      <c r="F108" s="22">
        <f t="shared" si="5"/>
        <v>1.4181886030518094</v>
      </c>
      <c r="G108" s="23">
        <f t="shared" si="9"/>
        <v>0.11818238358765078</v>
      </c>
    </row>
    <row r="109" spans="2:7" x14ac:dyDescent="0.2">
      <c r="B109" s="52" t="s">
        <v>126</v>
      </c>
      <c r="C109" s="49">
        <f t="shared" si="6"/>
        <v>795.89400000000001</v>
      </c>
      <c r="D109" s="35">
        <f t="shared" si="7"/>
        <v>94.070000000000007</v>
      </c>
      <c r="E109" s="37">
        <f t="shared" si="8"/>
        <v>1128.8400000000001</v>
      </c>
      <c r="F109" s="22">
        <f t="shared" si="5"/>
        <v>1.4183295765516515</v>
      </c>
      <c r="G109" s="23">
        <f t="shared" si="9"/>
        <v>0.11819413137930429</v>
      </c>
    </row>
    <row r="110" spans="2:7" x14ac:dyDescent="0.2">
      <c r="B110" s="52" t="s">
        <v>127</v>
      </c>
      <c r="C110" s="49">
        <f t="shared" si="6"/>
        <v>795.89949999999999</v>
      </c>
      <c r="D110" s="35">
        <f t="shared" si="7"/>
        <v>94.070000000000007</v>
      </c>
      <c r="E110" s="37">
        <f t="shared" si="8"/>
        <v>1128.8400000000001</v>
      </c>
      <c r="F110" s="22">
        <f t="shared" si="5"/>
        <v>1.4183197752982633</v>
      </c>
      <c r="G110" s="23">
        <f t="shared" si="9"/>
        <v>0.1181933146081886</v>
      </c>
    </row>
    <row r="111" spans="2:7" x14ac:dyDescent="0.2">
      <c r="B111" s="52" t="s">
        <v>128</v>
      </c>
      <c r="C111" s="49">
        <f t="shared" si="6"/>
        <v>795.90499999999997</v>
      </c>
      <c r="D111" s="35">
        <f t="shared" si="7"/>
        <v>94.070000000000007</v>
      </c>
      <c r="E111" s="37">
        <f t="shared" si="8"/>
        <v>1128.8400000000001</v>
      </c>
      <c r="F111" s="22">
        <f t="shared" si="5"/>
        <v>1.4183099741803358</v>
      </c>
      <c r="G111" s="23">
        <f t="shared" si="9"/>
        <v>0.11819249784836132</v>
      </c>
    </row>
    <row r="112" spans="2:7" x14ac:dyDescent="0.2">
      <c r="B112" s="52" t="s">
        <v>129</v>
      </c>
      <c r="C112" s="49">
        <f t="shared" si="6"/>
        <v>795.91049999999996</v>
      </c>
      <c r="D112" s="35">
        <f t="shared" si="7"/>
        <v>94.070000000000007</v>
      </c>
      <c r="E112" s="37">
        <f t="shared" si="8"/>
        <v>1128.8400000000001</v>
      </c>
      <c r="F112" s="22">
        <f t="shared" si="5"/>
        <v>1.4183001731978662</v>
      </c>
      <c r="G112" s="23">
        <f t="shared" si="9"/>
        <v>0.11819168109982219</v>
      </c>
    </row>
    <row r="113" spans="2:7" x14ac:dyDescent="0.2">
      <c r="B113" s="52" t="s">
        <v>130</v>
      </c>
      <c r="C113" s="49">
        <f t="shared" si="6"/>
        <v>795.91600000000005</v>
      </c>
      <c r="D113" s="35">
        <f t="shared" si="7"/>
        <v>94.070000000000007</v>
      </c>
      <c r="E113" s="37">
        <f t="shared" si="8"/>
        <v>1128.8400000000001</v>
      </c>
      <c r="F113" s="22">
        <f t="shared" si="5"/>
        <v>1.4182903723508511</v>
      </c>
      <c r="G113" s="23">
        <f t="shared" si="9"/>
        <v>0.11819086436257092</v>
      </c>
    </row>
    <row r="114" spans="2:7" x14ac:dyDescent="0.2">
      <c r="B114" s="52" t="s">
        <v>131</v>
      </c>
      <c r="C114" s="49">
        <f t="shared" si="6"/>
        <v>795.92150000000015</v>
      </c>
      <c r="D114" s="35">
        <f t="shared" si="7"/>
        <v>94.070000000000007</v>
      </c>
      <c r="E114" s="37">
        <f t="shared" si="8"/>
        <v>1128.8400000000001</v>
      </c>
      <c r="F114" s="22">
        <f t="shared" si="5"/>
        <v>1.4182805716392886</v>
      </c>
      <c r="G114" s="23">
        <f t="shared" si="9"/>
        <v>0.11819004763660738</v>
      </c>
    </row>
    <row r="115" spans="2:7" x14ac:dyDescent="0.2">
      <c r="B115" s="52" t="s">
        <v>132</v>
      </c>
      <c r="C115" s="49">
        <f t="shared" si="6"/>
        <v>795.92700000000013</v>
      </c>
      <c r="D115" s="35">
        <f t="shared" si="7"/>
        <v>94.070000000000007</v>
      </c>
      <c r="E115" s="37">
        <f t="shared" si="8"/>
        <v>1128.8400000000001</v>
      </c>
      <c r="F115" s="22">
        <f t="shared" si="5"/>
        <v>1.4182707710631752</v>
      </c>
      <c r="G115" s="23">
        <f t="shared" si="9"/>
        <v>0.11818923092193127</v>
      </c>
    </row>
    <row r="116" spans="2:7" x14ac:dyDescent="0.2">
      <c r="B116" s="52" t="s">
        <v>133</v>
      </c>
      <c r="C116" s="49">
        <f t="shared" si="6"/>
        <v>795.93250000000012</v>
      </c>
      <c r="D116" s="35">
        <f t="shared" si="7"/>
        <v>94.070000000000007</v>
      </c>
      <c r="E116" s="37">
        <f t="shared" si="8"/>
        <v>1128.8400000000001</v>
      </c>
      <c r="F116" s="22">
        <f t="shared" si="5"/>
        <v>1.4182609706225089</v>
      </c>
      <c r="G116" s="23">
        <f t="shared" si="9"/>
        <v>0.11818841421854241</v>
      </c>
    </row>
    <row r="117" spans="2:7" x14ac:dyDescent="0.2">
      <c r="B117" s="52" t="s">
        <v>134</v>
      </c>
      <c r="C117" s="49">
        <f t="shared" si="6"/>
        <v>795.9380000000001</v>
      </c>
      <c r="D117" s="35">
        <f t="shared" si="7"/>
        <v>94.070000000000007</v>
      </c>
      <c r="E117" s="37">
        <f t="shared" si="8"/>
        <v>1128.8400000000001</v>
      </c>
      <c r="F117" s="22">
        <f t="shared" si="5"/>
        <v>1.418251170317286</v>
      </c>
      <c r="G117" s="23">
        <f t="shared" si="9"/>
        <v>0.11818759752644049</v>
      </c>
    </row>
    <row r="118" spans="2:7" x14ac:dyDescent="0.2">
      <c r="B118" s="52" t="s">
        <v>135</v>
      </c>
      <c r="C118" s="49">
        <f t="shared" si="6"/>
        <v>795.94350000000009</v>
      </c>
      <c r="D118" s="35">
        <f t="shared" si="7"/>
        <v>94.070000000000007</v>
      </c>
      <c r="E118" s="37">
        <f t="shared" si="8"/>
        <v>1128.8400000000001</v>
      </c>
      <c r="F118" s="22">
        <f t="shared" si="5"/>
        <v>1.4182413701475043</v>
      </c>
      <c r="G118" s="23">
        <f t="shared" si="9"/>
        <v>0.11818678084562535</v>
      </c>
    </row>
    <row r="119" spans="2:7" x14ac:dyDescent="0.2">
      <c r="B119" s="52" t="s">
        <v>136</v>
      </c>
      <c r="C119" s="49">
        <f t="shared" si="6"/>
        <v>795.94900000000007</v>
      </c>
      <c r="D119" s="35">
        <f t="shared" si="7"/>
        <v>94.070000000000007</v>
      </c>
      <c r="E119" s="37">
        <f t="shared" si="8"/>
        <v>1128.8400000000001</v>
      </c>
      <c r="F119" s="22">
        <f t="shared" si="5"/>
        <v>1.4182315701131605</v>
      </c>
      <c r="G119" s="23">
        <f t="shared" si="9"/>
        <v>0.11818596417609671</v>
      </c>
    </row>
    <row r="120" spans="2:7" x14ac:dyDescent="0.2">
      <c r="B120" s="52" t="s">
        <v>137</v>
      </c>
      <c r="C120" s="49">
        <f t="shared" si="6"/>
        <v>795.95450000000005</v>
      </c>
      <c r="D120" s="35">
        <f t="shared" si="7"/>
        <v>94.070000000000007</v>
      </c>
      <c r="E120" s="37">
        <f t="shared" si="8"/>
        <v>1128.8400000000001</v>
      </c>
      <c r="F120" s="22">
        <f t="shared" si="5"/>
        <v>1.4182217702142523</v>
      </c>
      <c r="G120" s="23">
        <f t="shared" si="9"/>
        <v>0.11818514751785436</v>
      </c>
    </row>
    <row r="121" spans="2:7" x14ac:dyDescent="0.2">
      <c r="B121" s="52" t="s">
        <v>138</v>
      </c>
      <c r="C121" s="49">
        <f t="shared" si="6"/>
        <v>795.96</v>
      </c>
      <c r="D121" s="35">
        <f t="shared" si="7"/>
        <v>94.070000000000007</v>
      </c>
      <c r="E121" s="37">
        <f t="shared" si="8"/>
        <v>1128.8400000000001</v>
      </c>
      <c r="F121" s="22">
        <f t="shared" si="5"/>
        <v>1.4182119704507765</v>
      </c>
      <c r="G121" s="23">
        <f t="shared" si="9"/>
        <v>0.11818433087089804</v>
      </c>
    </row>
    <row r="122" spans="2:7" x14ac:dyDescent="0.2">
      <c r="B122" s="52" t="s">
        <v>139</v>
      </c>
      <c r="C122" s="49">
        <f t="shared" si="6"/>
        <v>795.96550000000013</v>
      </c>
      <c r="D122" s="35">
        <f t="shared" si="7"/>
        <v>94.070000000000007</v>
      </c>
      <c r="E122" s="37">
        <f t="shared" si="8"/>
        <v>1128.8400000000001</v>
      </c>
      <c r="F122" s="22">
        <f t="shared" si="5"/>
        <v>1.4182021708227304</v>
      </c>
      <c r="G122" s="23">
        <f t="shared" si="9"/>
        <v>0.11818351423522754</v>
      </c>
    </row>
    <row r="123" spans="2:7" x14ac:dyDescent="0.2">
      <c r="B123" s="52" t="s">
        <v>140</v>
      </c>
      <c r="C123" s="49">
        <f t="shared" si="6"/>
        <v>795.97100000000012</v>
      </c>
      <c r="D123" s="35">
        <f t="shared" si="7"/>
        <v>94.070000000000007</v>
      </c>
      <c r="E123" s="37">
        <f t="shared" si="8"/>
        <v>1128.8400000000001</v>
      </c>
      <c r="F123" s="22">
        <f t="shared" si="5"/>
        <v>1.4181923713301112</v>
      </c>
      <c r="G123" s="23">
        <f t="shared" si="9"/>
        <v>0.1181826976108426</v>
      </c>
    </row>
    <row r="124" spans="2:7" x14ac:dyDescent="0.2">
      <c r="B124" s="52" t="s">
        <v>141</v>
      </c>
      <c r="C124" s="49">
        <f t="shared" si="6"/>
        <v>795.9765000000001</v>
      </c>
      <c r="D124" s="35">
        <f t="shared" si="7"/>
        <v>94.070000000000007</v>
      </c>
      <c r="E124" s="37">
        <f t="shared" si="8"/>
        <v>1128.8400000000001</v>
      </c>
      <c r="F124" s="22">
        <f t="shared" si="5"/>
        <v>1.4181825719729162</v>
      </c>
      <c r="G124" s="23">
        <f t="shared" si="9"/>
        <v>0.11818188099774302</v>
      </c>
    </row>
    <row r="125" spans="2:7" x14ac:dyDescent="0.2">
      <c r="B125" s="52" t="s">
        <v>142</v>
      </c>
      <c r="C125" s="49">
        <f t="shared" si="6"/>
        <v>795.98200000000008</v>
      </c>
      <c r="D125" s="35">
        <f t="shared" si="7"/>
        <v>94.08</v>
      </c>
      <c r="E125" s="37">
        <f t="shared" si="8"/>
        <v>1128.96</v>
      </c>
      <c r="F125" s="22">
        <f t="shared" si="5"/>
        <v>1.4183235299290686</v>
      </c>
      <c r="G125" s="23">
        <f t="shared" si="9"/>
        <v>0.11819362749408906</v>
      </c>
    </row>
    <row r="126" spans="2:7" x14ac:dyDescent="0.2">
      <c r="B126" s="52" t="s">
        <v>143</v>
      </c>
      <c r="C126" s="49">
        <f t="shared" si="6"/>
        <v>795.98750000000007</v>
      </c>
      <c r="D126" s="35">
        <f t="shared" si="7"/>
        <v>94.08</v>
      </c>
      <c r="E126" s="37">
        <f t="shared" si="8"/>
        <v>1128.96</v>
      </c>
      <c r="F126" s="22">
        <f t="shared" si="5"/>
        <v>1.4183137298010333</v>
      </c>
      <c r="G126" s="23">
        <f t="shared" si="9"/>
        <v>0.11819281081675277</v>
      </c>
    </row>
    <row r="127" spans="2:7" x14ac:dyDescent="0.2">
      <c r="B127" s="52" t="s">
        <v>144</v>
      </c>
      <c r="C127" s="49">
        <f t="shared" si="6"/>
        <v>795.99300000000005</v>
      </c>
      <c r="D127" s="35">
        <f t="shared" si="7"/>
        <v>94.08</v>
      </c>
      <c r="E127" s="37">
        <f t="shared" si="8"/>
        <v>1128.96</v>
      </c>
      <c r="F127" s="22">
        <f t="shared" si="5"/>
        <v>1.4183039298084279</v>
      </c>
      <c r="G127" s="23">
        <f t="shared" si="9"/>
        <v>0.11819199415070232</v>
      </c>
    </row>
    <row r="128" spans="2:7" x14ac:dyDescent="0.2">
      <c r="B128" s="52" t="s">
        <v>145</v>
      </c>
      <c r="C128" s="49">
        <f t="shared" si="6"/>
        <v>795.99850000000004</v>
      </c>
      <c r="D128" s="35">
        <f t="shared" si="7"/>
        <v>94.08</v>
      </c>
      <c r="E128" s="37">
        <f t="shared" si="8"/>
        <v>1128.96</v>
      </c>
      <c r="F128" s="22">
        <f t="shared" si="5"/>
        <v>1.4182941299512499</v>
      </c>
      <c r="G128" s="23">
        <f t="shared" si="9"/>
        <v>0.11819117749593749</v>
      </c>
    </row>
    <row r="129" spans="2:7" x14ac:dyDescent="0.2">
      <c r="B129" s="52" t="s">
        <v>146</v>
      </c>
      <c r="C129" s="49">
        <f t="shared" si="6"/>
        <v>796.00400000000002</v>
      </c>
      <c r="D129" s="35">
        <f t="shared" si="7"/>
        <v>94.08</v>
      </c>
      <c r="E129" s="37">
        <f t="shared" si="8"/>
        <v>1128.96</v>
      </c>
      <c r="F129" s="22">
        <f t="shared" ref="F129:F192" si="10">E129/C129</f>
        <v>1.4182843302294963</v>
      </c>
      <c r="G129" s="23">
        <f t="shared" si="9"/>
        <v>0.11819036085245803</v>
      </c>
    </row>
    <row r="130" spans="2:7" x14ac:dyDescent="0.2">
      <c r="B130" s="52" t="s">
        <v>147</v>
      </c>
      <c r="C130" s="49">
        <f t="shared" ref="C130:C193" si="11">B130*55%</f>
        <v>796.0095</v>
      </c>
      <c r="D130" s="35">
        <f t="shared" ref="D130:D193" si="12">ROUNDUP(MIN(IF(B130&gt;675,(B130-675)*0.1+675*0.025,B130*0.025),0.065*B130),2)</f>
        <v>94.08</v>
      </c>
      <c r="E130" s="37">
        <f t="shared" ref="E130:E193" si="13">D130*12</f>
        <v>1128.96</v>
      </c>
      <c r="F130" s="22">
        <f t="shared" si="10"/>
        <v>1.4182745306431646</v>
      </c>
      <c r="G130" s="23">
        <f t="shared" ref="G130:G193" si="14">F130/12</f>
        <v>0.11818954422026372</v>
      </c>
    </row>
    <row r="131" spans="2:7" x14ac:dyDescent="0.2">
      <c r="B131" s="52" t="s">
        <v>148</v>
      </c>
      <c r="C131" s="49">
        <f t="shared" si="11"/>
        <v>796.01499999999999</v>
      </c>
      <c r="D131" s="35">
        <f t="shared" si="12"/>
        <v>94.08</v>
      </c>
      <c r="E131" s="37">
        <f t="shared" si="13"/>
        <v>1128.96</v>
      </c>
      <c r="F131" s="22">
        <f t="shared" si="10"/>
        <v>1.4182647311922514</v>
      </c>
      <c r="G131" s="23">
        <f t="shared" si="14"/>
        <v>0.11818872759935428</v>
      </c>
    </row>
    <row r="132" spans="2:7" x14ac:dyDescent="0.2">
      <c r="B132" s="52" t="s">
        <v>149</v>
      </c>
      <c r="C132" s="49">
        <f t="shared" si="11"/>
        <v>796.02050000000008</v>
      </c>
      <c r="D132" s="35">
        <f t="shared" si="12"/>
        <v>94.08</v>
      </c>
      <c r="E132" s="37">
        <f t="shared" si="13"/>
        <v>1128.96</v>
      </c>
      <c r="F132" s="22">
        <f t="shared" si="10"/>
        <v>1.4182549318767543</v>
      </c>
      <c r="G132" s="23">
        <f t="shared" si="14"/>
        <v>0.11818791098972953</v>
      </c>
    </row>
    <row r="133" spans="2:7" x14ac:dyDescent="0.2">
      <c r="B133" s="52" t="s">
        <v>150</v>
      </c>
      <c r="C133" s="49">
        <f t="shared" si="11"/>
        <v>796.02600000000007</v>
      </c>
      <c r="D133" s="35">
        <f t="shared" si="12"/>
        <v>94.08</v>
      </c>
      <c r="E133" s="37">
        <f t="shared" si="13"/>
        <v>1128.96</v>
      </c>
      <c r="F133" s="22">
        <f t="shared" si="10"/>
        <v>1.4182451326966707</v>
      </c>
      <c r="G133" s="23">
        <f t="shared" si="14"/>
        <v>0.11818709439138923</v>
      </c>
    </row>
    <row r="134" spans="2:7" x14ac:dyDescent="0.2">
      <c r="B134" s="52" t="s">
        <v>151</v>
      </c>
      <c r="C134" s="49">
        <f t="shared" si="11"/>
        <v>796.03150000000005</v>
      </c>
      <c r="D134" s="35">
        <f t="shared" si="12"/>
        <v>94.08</v>
      </c>
      <c r="E134" s="37">
        <f t="shared" si="13"/>
        <v>1128.96</v>
      </c>
      <c r="F134" s="22">
        <f t="shared" si="10"/>
        <v>1.4182353336519975</v>
      </c>
      <c r="G134" s="23">
        <f t="shared" si="14"/>
        <v>0.11818627780433312</v>
      </c>
    </row>
    <row r="135" spans="2:7" x14ac:dyDescent="0.2">
      <c r="B135" s="52" t="s">
        <v>152</v>
      </c>
      <c r="C135" s="49">
        <f t="shared" si="11"/>
        <v>796.03700000000003</v>
      </c>
      <c r="D135" s="35">
        <f t="shared" si="12"/>
        <v>94.08</v>
      </c>
      <c r="E135" s="37">
        <f t="shared" si="13"/>
        <v>1128.96</v>
      </c>
      <c r="F135" s="22">
        <f t="shared" si="10"/>
        <v>1.4182255347427317</v>
      </c>
      <c r="G135" s="23">
        <f t="shared" si="14"/>
        <v>0.11818546122856098</v>
      </c>
    </row>
    <row r="136" spans="2:7" x14ac:dyDescent="0.2">
      <c r="B136" s="52" t="s">
        <v>153</v>
      </c>
      <c r="C136" s="49">
        <f t="shared" si="11"/>
        <v>796.04250000000002</v>
      </c>
      <c r="D136" s="35">
        <f t="shared" si="12"/>
        <v>94.08</v>
      </c>
      <c r="E136" s="37">
        <f t="shared" si="13"/>
        <v>1128.96</v>
      </c>
      <c r="F136" s="22">
        <f t="shared" si="10"/>
        <v>1.418215735968871</v>
      </c>
      <c r="G136" s="23">
        <f t="shared" si="14"/>
        <v>0.11818464466407258</v>
      </c>
    </row>
    <row r="137" spans="2:7" x14ac:dyDescent="0.2">
      <c r="B137" s="52" t="s">
        <v>154</v>
      </c>
      <c r="C137" s="49">
        <f t="shared" si="11"/>
        <v>796.048</v>
      </c>
      <c r="D137" s="35">
        <f t="shared" si="12"/>
        <v>94.08</v>
      </c>
      <c r="E137" s="37">
        <f t="shared" si="13"/>
        <v>1128.96</v>
      </c>
      <c r="F137" s="22">
        <f t="shared" si="10"/>
        <v>1.4182059373304123</v>
      </c>
      <c r="G137" s="23">
        <f t="shared" si="14"/>
        <v>0.11818382811086769</v>
      </c>
    </row>
    <row r="138" spans="2:7" x14ac:dyDescent="0.2">
      <c r="B138" s="52" t="s">
        <v>155</v>
      </c>
      <c r="C138" s="49">
        <f t="shared" si="11"/>
        <v>796.05349999999999</v>
      </c>
      <c r="D138" s="35">
        <f t="shared" si="12"/>
        <v>94.08</v>
      </c>
      <c r="E138" s="37">
        <f t="shared" si="13"/>
        <v>1128.96</v>
      </c>
      <c r="F138" s="22">
        <f t="shared" si="10"/>
        <v>1.4181961388273527</v>
      </c>
      <c r="G138" s="23">
        <f t="shared" si="14"/>
        <v>0.11818301156894606</v>
      </c>
    </row>
    <row r="139" spans="2:7" x14ac:dyDescent="0.2">
      <c r="B139" s="52" t="s">
        <v>156</v>
      </c>
      <c r="C139" s="49">
        <f t="shared" si="11"/>
        <v>796.05900000000008</v>
      </c>
      <c r="D139" s="35">
        <f t="shared" si="12"/>
        <v>94.08</v>
      </c>
      <c r="E139" s="37">
        <f t="shared" si="13"/>
        <v>1128.96</v>
      </c>
      <c r="F139" s="22">
        <f t="shared" si="10"/>
        <v>1.4181863404596895</v>
      </c>
      <c r="G139" s="23">
        <f t="shared" si="14"/>
        <v>0.11818219503830746</v>
      </c>
    </row>
    <row r="140" spans="2:7" x14ac:dyDescent="0.2">
      <c r="B140" s="52" t="s">
        <v>157</v>
      </c>
      <c r="C140" s="49">
        <f t="shared" si="11"/>
        <v>796.06450000000007</v>
      </c>
      <c r="D140" s="35">
        <f t="shared" si="12"/>
        <v>94.09</v>
      </c>
      <c r="E140" s="37">
        <f t="shared" si="13"/>
        <v>1129.08</v>
      </c>
      <c r="F140" s="22">
        <f t="shared" si="10"/>
        <v>1.4183272837816532</v>
      </c>
      <c r="G140" s="23">
        <f t="shared" si="14"/>
        <v>0.11819394031513776</v>
      </c>
    </row>
    <row r="141" spans="2:7" x14ac:dyDescent="0.2">
      <c r="B141" s="52" t="s">
        <v>158</v>
      </c>
      <c r="C141" s="49">
        <f t="shared" si="11"/>
        <v>796.07000000000016</v>
      </c>
      <c r="D141" s="35">
        <f t="shared" si="12"/>
        <v>94.09</v>
      </c>
      <c r="E141" s="37">
        <f t="shared" si="13"/>
        <v>1129.08</v>
      </c>
      <c r="F141" s="22">
        <f t="shared" si="10"/>
        <v>1.41831748464331</v>
      </c>
      <c r="G141" s="23">
        <f t="shared" si="14"/>
        <v>0.11819312372027584</v>
      </c>
    </row>
    <row r="142" spans="2:7" x14ac:dyDescent="0.2">
      <c r="B142" s="52" t="s">
        <v>159</v>
      </c>
      <c r="C142" s="49">
        <f t="shared" si="11"/>
        <v>796.07550000000015</v>
      </c>
      <c r="D142" s="35">
        <f t="shared" si="12"/>
        <v>94.09</v>
      </c>
      <c r="E142" s="37">
        <f t="shared" si="13"/>
        <v>1129.08</v>
      </c>
      <c r="F142" s="22">
        <f t="shared" si="10"/>
        <v>1.4183076856403691</v>
      </c>
      <c r="G142" s="23">
        <f t="shared" si="14"/>
        <v>0.11819230713669743</v>
      </c>
    </row>
    <row r="143" spans="2:7" x14ac:dyDescent="0.2">
      <c r="B143" s="52" t="s">
        <v>160</v>
      </c>
      <c r="C143" s="49">
        <f t="shared" si="11"/>
        <v>796.08100000000013</v>
      </c>
      <c r="D143" s="35">
        <f t="shared" si="12"/>
        <v>94.09</v>
      </c>
      <c r="E143" s="37">
        <f t="shared" si="13"/>
        <v>1129.08</v>
      </c>
      <c r="F143" s="22">
        <f t="shared" si="10"/>
        <v>1.418297886772828</v>
      </c>
      <c r="G143" s="23">
        <f t="shared" si="14"/>
        <v>0.11819149056440233</v>
      </c>
    </row>
    <row r="144" spans="2:7" x14ac:dyDescent="0.2">
      <c r="B144" s="52" t="s">
        <v>161</v>
      </c>
      <c r="C144" s="49">
        <f t="shared" si="11"/>
        <v>796.08650000000011</v>
      </c>
      <c r="D144" s="35">
        <f t="shared" si="12"/>
        <v>94.09</v>
      </c>
      <c r="E144" s="37">
        <f t="shared" si="13"/>
        <v>1129.08</v>
      </c>
      <c r="F144" s="22">
        <f t="shared" si="10"/>
        <v>1.4182880880406836</v>
      </c>
      <c r="G144" s="23">
        <f t="shared" si="14"/>
        <v>0.1181906740033903</v>
      </c>
    </row>
    <row r="145" spans="2:7" x14ac:dyDescent="0.2">
      <c r="B145" s="52" t="s">
        <v>162</v>
      </c>
      <c r="C145" s="49">
        <f t="shared" si="11"/>
        <v>796.0920000000001</v>
      </c>
      <c r="D145" s="35">
        <f t="shared" si="12"/>
        <v>94.09</v>
      </c>
      <c r="E145" s="37">
        <f t="shared" si="13"/>
        <v>1129.08</v>
      </c>
      <c r="F145" s="22">
        <f t="shared" si="10"/>
        <v>1.4182782894439334</v>
      </c>
      <c r="G145" s="23">
        <f t="shared" si="14"/>
        <v>0.11818985745366112</v>
      </c>
    </row>
    <row r="146" spans="2:7" x14ac:dyDescent="0.2">
      <c r="B146" s="52" t="s">
        <v>163</v>
      </c>
      <c r="C146" s="49">
        <f t="shared" si="11"/>
        <v>796.09750000000008</v>
      </c>
      <c r="D146" s="35">
        <f t="shared" si="12"/>
        <v>94.09</v>
      </c>
      <c r="E146" s="37">
        <f t="shared" si="13"/>
        <v>1129.08</v>
      </c>
      <c r="F146" s="22">
        <f t="shared" si="10"/>
        <v>1.4182684909825742</v>
      </c>
      <c r="G146" s="23">
        <f t="shared" si="14"/>
        <v>0.11818904091521452</v>
      </c>
    </row>
    <row r="147" spans="2:7" x14ac:dyDescent="0.2">
      <c r="B147" s="52" t="s">
        <v>164</v>
      </c>
      <c r="C147" s="49">
        <f t="shared" si="11"/>
        <v>796.10300000000007</v>
      </c>
      <c r="D147" s="35">
        <f t="shared" si="12"/>
        <v>94.09</v>
      </c>
      <c r="E147" s="37">
        <f t="shared" si="13"/>
        <v>1129.08</v>
      </c>
      <c r="F147" s="22">
        <f t="shared" si="10"/>
        <v>1.4182586926566032</v>
      </c>
      <c r="G147" s="23">
        <f t="shared" si="14"/>
        <v>0.11818822438805027</v>
      </c>
    </row>
    <row r="148" spans="2:7" x14ac:dyDescent="0.2">
      <c r="B148" s="52" t="s">
        <v>165</v>
      </c>
      <c r="C148" s="49">
        <f t="shared" si="11"/>
        <v>796.10850000000005</v>
      </c>
      <c r="D148" s="35">
        <f t="shared" si="12"/>
        <v>94.09</v>
      </c>
      <c r="E148" s="37">
        <f t="shared" si="13"/>
        <v>1129.08</v>
      </c>
      <c r="F148" s="22">
        <f t="shared" si="10"/>
        <v>1.4182488944660179</v>
      </c>
      <c r="G148" s="23">
        <f t="shared" si="14"/>
        <v>0.11818740787216815</v>
      </c>
    </row>
    <row r="149" spans="2:7" x14ac:dyDescent="0.2">
      <c r="B149" s="52" t="s">
        <v>166</v>
      </c>
      <c r="C149" s="49">
        <f t="shared" si="11"/>
        <v>796.11400000000003</v>
      </c>
      <c r="D149" s="35">
        <f t="shared" si="12"/>
        <v>94.09</v>
      </c>
      <c r="E149" s="37">
        <f t="shared" si="13"/>
        <v>1129.08</v>
      </c>
      <c r="F149" s="22">
        <f t="shared" si="10"/>
        <v>1.4182390964108154</v>
      </c>
      <c r="G149" s="23">
        <f t="shared" si="14"/>
        <v>0.11818659136756794</v>
      </c>
    </row>
    <row r="150" spans="2:7" x14ac:dyDescent="0.2">
      <c r="B150" s="52" t="s">
        <v>167</v>
      </c>
      <c r="C150" s="49">
        <f t="shared" si="11"/>
        <v>796.11950000000002</v>
      </c>
      <c r="D150" s="35">
        <f t="shared" si="12"/>
        <v>94.09</v>
      </c>
      <c r="E150" s="37">
        <f t="shared" si="13"/>
        <v>1129.08</v>
      </c>
      <c r="F150" s="22">
        <f t="shared" si="10"/>
        <v>1.4182292984909928</v>
      </c>
      <c r="G150" s="23">
        <f t="shared" si="14"/>
        <v>0.1181857748742494</v>
      </c>
    </row>
    <row r="151" spans="2:7" x14ac:dyDescent="0.2">
      <c r="B151" s="52" t="s">
        <v>168</v>
      </c>
      <c r="C151" s="49">
        <f t="shared" si="11"/>
        <v>796.12500000000011</v>
      </c>
      <c r="D151" s="35">
        <f t="shared" si="12"/>
        <v>94.09</v>
      </c>
      <c r="E151" s="37">
        <f t="shared" si="13"/>
        <v>1129.08</v>
      </c>
      <c r="F151" s="22">
        <f t="shared" si="10"/>
        <v>1.418219500706547</v>
      </c>
      <c r="G151" s="23">
        <f t="shared" si="14"/>
        <v>0.11818495839221226</v>
      </c>
    </row>
    <row r="152" spans="2:7" x14ac:dyDescent="0.2">
      <c r="B152" s="52" t="s">
        <v>169</v>
      </c>
      <c r="C152" s="49">
        <f t="shared" si="11"/>
        <v>796.1305000000001</v>
      </c>
      <c r="D152" s="35">
        <f t="shared" si="12"/>
        <v>94.09</v>
      </c>
      <c r="E152" s="37">
        <f t="shared" si="13"/>
        <v>1129.08</v>
      </c>
      <c r="F152" s="22">
        <f t="shared" si="10"/>
        <v>1.4182097030574758</v>
      </c>
      <c r="G152" s="23">
        <f t="shared" si="14"/>
        <v>0.11818414192145632</v>
      </c>
    </row>
    <row r="153" spans="2:7" x14ac:dyDescent="0.2">
      <c r="B153" s="52" t="s">
        <v>170</v>
      </c>
      <c r="C153" s="54">
        <f t="shared" si="11"/>
        <v>796.13600000000008</v>
      </c>
      <c r="D153" s="54">
        <f t="shared" si="12"/>
        <v>94.09</v>
      </c>
      <c r="E153" s="37">
        <f t="shared" si="13"/>
        <v>1129.08</v>
      </c>
      <c r="F153" s="22">
        <f t="shared" si="10"/>
        <v>1.4181999055437762</v>
      </c>
      <c r="G153" s="23">
        <f t="shared" si="14"/>
        <v>0.11818332546198135</v>
      </c>
    </row>
    <row r="154" spans="2:7" x14ac:dyDescent="0.2">
      <c r="B154" s="52" t="s">
        <v>171</v>
      </c>
      <c r="C154" s="54">
        <f t="shared" si="11"/>
        <v>796.14150000000006</v>
      </c>
      <c r="D154" s="54">
        <f t="shared" si="12"/>
        <v>94.09</v>
      </c>
      <c r="E154" s="37">
        <f t="shared" si="13"/>
        <v>1129.08</v>
      </c>
      <c r="F154" s="22">
        <f t="shared" si="10"/>
        <v>1.4181901081654453</v>
      </c>
      <c r="G154" s="23">
        <f t="shared" si="14"/>
        <v>0.11818250901378712</v>
      </c>
    </row>
    <row r="155" spans="2:7" x14ac:dyDescent="0.2">
      <c r="B155" s="52" t="s">
        <v>172</v>
      </c>
      <c r="C155" s="49">
        <f t="shared" si="11"/>
        <v>796.14700000000005</v>
      </c>
      <c r="D155" s="35">
        <f t="shared" si="12"/>
        <v>94.100000000000009</v>
      </c>
      <c r="E155" s="37">
        <f t="shared" si="13"/>
        <v>1129.2</v>
      </c>
      <c r="F155" s="22">
        <f t="shared" si="10"/>
        <v>1.4183310368562589</v>
      </c>
      <c r="G155" s="23">
        <f t="shared" si="14"/>
        <v>0.11819425307135491</v>
      </c>
    </row>
    <row r="156" spans="2:7" x14ac:dyDescent="0.2">
      <c r="B156" s="52" t="s">
        <v>173</v>
      </c>
      <c r="C156" s="49">
        <f t="shared" si="11"/>
        <v>796.15250000000003</v>
      </c>
      <c r="D156" s="35">
        <f t="shared" si="12"/>
        <v>94.100000000000009</v>
      </c>
      <c r="E156" s="37">
        <f t="shared" si="13"/>
        <v>1129.2</v>
      </c>
      <c r="F156" s="22">
        <f t="shared" si="10"/>
        <v>1.4183212387074084</v>
      </c>
      <c r="G156" s="23">
        <f t="shared" si="14"/>
        <v>0.1181934365589507</v>
      </c>
    </row>
    <row r="157" spans="2:7" x14ac:dyDescent="0.2">
      <c r="B157" s="52" t="s">
        <v>174</v>
      </c>
      <c r="C157" s="49">
        <f t="shared" si="11"/>
        <v>796.15800000000002</v>
      </c>
      <c r="D157" s="35">
        <f t="shared" si="12"/>
        <v>94.100000000000009</v>
      </c>
      <c r="E157" s="37">
        <f t="shared" si="13"/>
        <v>1129.2</v>
      </c>
      <c r="F157" s="22">
        <f t="shared" si="10"/>
        <v>1.4183114406939326</v>
      </c>
      <c r="G157" s="23">
        <f t="shared" si="14"/>
        <v>0.11819262005782771</v>
      </c>
    </row>
    <row r="158" spans="2:7" x14ac:dyDescent="0.2">
      <c r="B158" s="52" t="s">
        <v>175</v>
      </c>
      <c r="C158" s="49">
        <f t="shared" si="11"/>
        <v>796.1635</v>
      </c>
      <c r="D158" s="35">
        <f t="shared" si="12"/>
        <v>94.100000000000009</v>
      </c>
      <c r="E158" s="37">
        <f t="shared" si="13"/>
        <v>1129.2</v>
      </c>
      <c r="F158" s="22">
        <f t="shared" si="10"/>
        <v>1.4183016428158288</v>
      </c>
      <c r="G158" s="23">
        <f t="shared" si="14"/>
        <v>0.11819180356798574</v>
      </c>
    </row>
    <row r="159" spans="2:7" x14ac:dyDescent="0.2">
      <c r="B159" s="52" t="s">
        <v>176</v>
      </c>
      <c r="C159" s="49">
        <f t="shared" si="11"/>
        <v>796.16899999999998</v>
      </c>
      <c r="D159" s="35">
        <f t="shared" si="12"/>
        <v>94.100000000000009</v>
      </c>
      <c r="E159" s="37">
        <f t="shared" si="13"/>
        <v>1129.2</v>
      </c>
      <c r="F159" s="22">
        <f t="shared" si="10"/>
        <v>1.4182918450730939</v>
      </c>
      <c r="G159" s="23">
        <f t="shared" si="14"/>
        <v>0.11819098708942449</v>
      </c>
    </row>
    <row r="160" spans="2:7" x14ac:dyDescent="0.2">
      <c r="B160" s="52" t="s">
        <v>177</v>
      </c>
      <c r="C160" s="49">
        <f t="shared" si="11"/>
        <v>796.17449999999997</v>
      </c>
      <c r="D160" s="35">
        <f t="shared" si="12"/>
        <v>94.100000000000009</v>
      </c>
      <c r="E160" s="37">
        <f t="shared" si="13"/>
        <v>1129.2</v>
      </c>
      <c r="F160" s="22">
        <f t="shared" si="10"/>
        <v>1.4182820474657252</v>
      </c>
      <c r="G160" s="23">
        <f t="shared" si="14"/>
        <v>0.11819017062214376</v>
      </c>
    </row>
    <row r="161" spans="2:7" x14ac:dyDescent="0.2">
      <c r="B161" s="52" t="s">
        <v>178</v>
      </c>
      <c r="C161" s="49">
        <f t="shared" si="11"/>
        <v>796.18000000000006</v>
      </c>
      <c r="D161" s="35">
        <f t="shared" si="12"/>
        <v>94.100000000000009</v>
      </c>
      <c r="E161" s="37">
        <f t="shared" si="13"/>
        <v>1129.2</v>
      </c>
      <c r="F161" s="22">
        <f t="shared" si="10"/>
        <v>1.4182722499937199</v>
      </c>
      <c r="G161" s="23">
        <f t="shared" si="14"/>
        <v>0.11818935416614333</v>
      </c>
    </row>
    <row r="162" spans="2:7" x14ac:dyDescent="0.2">
      <c r="B162" s="52" t="s">
        <v>179</v>
      </c>
      <c r="C162" s="49">
        <f t="shared" si="11"/>
        <v>796.18550000000005</v>
      </c>
      <c r="D162" s="35">
        <f t="shared" si="12"/>
        <v>94.100000000000009</v>
      </c>
      <c r="E162" s="37">
        <f t="shared" si="13"/>
        <v>1129.2</v>
      </c>
      <c r="F162" s="22">
        <f t="shared" si="10"/>
        <v>1.4182624526570755</v>
      </c>
      <c r="G162" s="23">
        <f t="shared" si="14"/>
        <v>0.11818853772142296</v>
      </c>
    </row>
    <row r="163" spans="2:7" x14ac:dyDescent="0.2">
      <c r="B163" s="52" t="s">
        <v>180</v>
      </c>
      <c r="C163" s="49">
        <f t="shared" si="11"/>
        <v>796.19100000000003</v>
      </c>
      <c r="D163" s="35">
        <f t="shared" si="12"/>
        <v>94.100000000000009</v>
      </c>
      <c r="E163" s="37">
        <f t="shared" si="13"/>
        <v>1129.2</v>
      </c>
      <c r="F163" s="22">
        <f t="shared" si="10"/>
        <v>1.4182526554557888</v>
      </c>
      <c r="G163" s="23">
        <f t="shared" si="14"/>
        <v>0.1181877212879824</v>
      </c>
    </row>
    <row r="164" spans="2:7" x14ac:dyDescent="0.2">
      <c r="B164" s="52" t="s">
        <v>181</v>
      </c>
      <c r="C164" s="49">
        <f t="shared" si="11"/>
        <v>796.19650000000013</v>
      </c>
      <c r="D164" s="35">
        <f t="shared" si="12"/>
        <v>94.100000000000009</v>
      </c>
      <c r="E164" s="37">
        <f t="shared" si="13"/>
        <v>1129.2</v>
      </c>
      <c r="F164" s="22">
        <f t="shared" si="10"/>
        <v>1.4182428583898572</v>
      </c>
      <c r="G164" s="23">
        <f t="shared" si="14"/>
        <v>0.11818690486582144</v>
      </c>
    </row>
    <row r="165" spans="2:7" x14ac:dyDescent="0.2">
      <c r="B165" s="52" t="s">
        <v>182</v>
      </c>
      <c r="C165" s="49">
        <f t="shared" si="11"/>
        <v>796.20200000000011</v>
      </c>
      <c r="D165" s="35">
        <f t="shared" si="12"/>
        <v>94.100000000000009</v>
      </c>
      <c r="E165" s="37">
        <f t="shared" si="13"/>
        <v>1129.2</v>
      </c>
      <c r="F165" s="22">
        <f t="shared" si="10"/>
        <v>1.4182330614592777</v>
      </c>
      <c r="G165" s="23">
        <f t="shared" si="14"/>
        <v>0.11818608845493982</v>
      </c>
    </row>
    <row r="166" spans="2:7" x14ac:dyDescent="0.2">
      <c r="B166" s="52" t="s">
        <v>183</v>
      </c>
      <c r="C166" s="49">
        <f t="shared" si="11"/>
        <v>796.2075000000001</v>
      </c>
      <c r="D166" s="35">
        <f t="shared" si="12"/>
        <v>94.100000000000009</v>
      </c>
      <c r="E166" s="37">
        <f t="shared" si="13"/>
        <v>1129.2</v>
      </c>
      <c r="F166" s="22">
        <f t="shared" si="10"/>
        <v>1.4182232646640478</v>
      </c>
      <c r="G166" s="23">
        <f t="shared" si="14"/>
        <v>0.11818527205533731</v>
      </c>
    </row>
    <row r="167" spans="2:7" x14ac:dyDescent="0.2">
      <c r="B167" s="52" t="s">
        <v>184</v>
      </c>
      <c r="C167" s="49">
        <f t="shared" si="11"/>
        <v>796.21300000000008</v>
      </c>
      <c r="D167" s="35">
        <f t="shared" si="12"/>
        <v>94.100000000000009</v>
      </c>
      <c r="E167" s="37">
        <f t="shared" si="13"/>
        <v>1129.2</v>
      </c>
      <c r="F167" s="22">
        <f t="shared" si="10"/>
        <v>1.4182134680041647</v>
      </c>
      <c r="G167" s="23">
        <f t="shared" si="14"/>
        <v>0.11818445566701373</v>
      </c>
    </row>
    <row r="168" spans="2:7" x14ac:dyDescent="0.2">
      <c r="B168" s="52" t="s">
        <v>185</v>
      </c>
      <c r="C168" s="49">
        <f t="shared" si="11"/>
        <v>796.21850000000006</v>
      </c>
      <c r="D168" s="35">
        <f t="shared" si="12"/>
        <v>94.100000000000009</v>
      </c>
      <c r="E168" s="37">
        <f t="shared" si="13"/>
        <v>1129.2</v>
      </c>
      <c r="F168" s="22">
        <f t="shared" si="10"/>
        <v>1.4182036714796251</v>
      </c>
      <c r="G168" s="23">
        <f t="shared" si="14"/>
        <v>0.11818363928996876</v>
      </c>
    </row>
    <row r="169" spans="2:7" x14ac:dyDescent="0.2">
      <c r="B169" s="52" t="s">
        <v>186</v>
      </c>
      <c r="C169" s="49">
        <f t="shared" si="11"/>
        <v>796.22400000000005</v>
      </c>
      <c r="D169" s="35">
        <f t="shared" si="12"/>
        <v>94.100000000000009</v>
      </c>
      <c r="E169" s="37">
        <f t="shared" si="13"/>
        <v>1129.2</v>
      </c>
      <c r="F169" s="22">
        <f t="shared" si="10"/>
        <v>1.4181938750904268</v>
      </c>
      <c r="G169" s="23">
        <f t="shared" si="14"/>
        <v>0.11818282292420224</v>
      </c>
    </row>
    <row r="170" spans="2:7" x14ac:dyDescent="0.2">
      <c r="B170" s="52" t="s">
        <v>187</v>
      </c>
      <c r="C170" s="49">
        <f t="shared" si="11"/>
        <v>796.22950000000014</v>
      </c>
      <c r="D170" s="35">
        <f t="shared" si="12"/>
        <v>94.100000000000009</v>
      </c>
      <c r="E170" s="37">
        <f t="shared" si="13"/>
        <v>1129.2</v>
      </c>
      <c r="F170" s="22">
        <f t="shared" si="10"/>
        <v>1.4181840788365665</v>
      </c>
      <c r="G170" s="23">
        <f t="shared" si="14"/>
        <v>0.11818200656971388</v>
      </c>
    </row>
    <row r="171" spans="2:7" x14ac:dyDescent="0.2">
      <c r="B171" s="52" t="s">
        <v>188</v>
      </c>
      <c r="C171" s="49">
        <f t="shared" si="11"/>
        <v>796.23500000000013</v>
      </c>
      <c r="D171" s="35">
        <f t="shared" si="12"/>
        <v>94.11</v>
      </c>
      <c r="E171" s="37">
        <f t="shared" si="13"/>
        <v>1129.32</v>
      </c>
      <c r="F171" s="22">
        <f t="shared" si="10"/>
        <v>1.4183249919935694</v>
      </c>
      <c r="G171" s="23">
        <f t="shared" si="14"/>
        <v>0.11819374933279746</v>
      </c>
    </row>
    <row r="172" spans="2:7" x14ac:dyDescent="0.2">
      <c r="B172" s="52" t="s">
        <v>189</v>
      </c>
      <c r="C172" s="49">
        <f t="shared" si="11"/>
        <v>796.24050000000011</v>
      </c>
      <c r="D172" s="35">
        <f t="shared" si="12"/>
        <v>94.11</v>
      </c>
      <c r="E172" s="37">
        <f t="shared" si="13"/>
        <v>1129.32</v>
      </c>
      <c r="F172" s="22">
        <f t="shared" si="10"/>
        <v>1.4183151949693589</v>
      </c>
      <c r="G172" s="23">
        <f t="shared" si="14"/>
        <v>0.11819293291411324</v>
      </c>
    </row>
    <row r="173" spans="2:7" x14ac:dyDescent="0.2">
      <c r="B173" s="52" t="s">
        <v>190</v>
      </c>
      <c r="C173" s="49">
        <f t="shared" si="11"/>
        <v>796.24600000000009</v>
      </c>
      <c r="D173" s="35">
        <f t="shared" si="12"/>
        <v>94.11</v>
      </c>
      <c r="E173" s="37">
        <f t="shared" si="13"/>
        <v>1129.32</v>
      </c>
      <c r="F173" s="22">
        <f t="shared" si="10"/>
        <v>1.4183053980804925</v>
      </c>
      <c r="G173" s="23">
        <f t="shared" si="14"/>
        <v>0.1181921165067077</v>
      </c>
    </row>
    <row r="174" spans="2:7" x14ac:dyDescent="0.2">
      <c r="B174" s="52" t="s">
        <v>191</v>
      </c>
      <c r="C174" s="49">
        <f t="shared" si="11"/>
        <v>796.25150000000008</v>
      </c>
      <c r="D174" s="35">
        <f t="shared" si="12"/>
        <v>94.11</v>
      </c>
      <c r="E174" s="37">
        <f t="shared" si="13"/>
        <v>1129.32</v>
      </c>
      <c r="F174" s="22">
        <f t="shared" si="10"/>
        <v>1.4182956013269674</v>
      </c>
      <c r="G174" s="23">
        <f t="shared" si="14"/>
        <v>0.11819130011058061</v>
      </c>
    </row>
    <row r="175" spans="2:7" x14ac:dyDescent="0.2">
      <c r="B175" s="52" t="s">
        <v>192</v>
      </c>
      <c r="C175" s="49">
        <f t="shared" si="11"/>
        <v>796.25700000000006</v>
      </c>
      <c r="D175" s="35">
        <f t="shared" si="12"/>
        <v>94.11</v>
      </c>
      <c r="E175" s="37">
        <f t="shared" si="13"/>
        <v>1129.32</v>
      </c>
      <c r="F175" s="22">
        <f t="shared" si="10"/>
        <v>1.418285804708781</v>
      </c>
      <c r="G175" s="23">
        <f t="shared" si="14"/>
        <v>0.11819048372573175</v>
      </c>
    </row>
    <row r="176" spans="2:7" x14ac:dyDescent="0.2">
      <c r="B176" s="52" t="s">
        <v>193</v>
      </c>
      <c r="C176" s="49">
        <f t="shared" si="11"/>
        <v>796.26250000000005</v>
      </c>
      <c r="D176" s="35">
        <f t="shared" si="12"/>
        <v>94.11</v>
      </c>
      <c r="E176" s="37">
        <f t="shared" si="13"/>
        <v>1129.32</v>
      </c>
      <c r="F176" s="22">
        <f t="shared" si="10"/>
        <v>1.4182760082259303</v>
      </c>
      <c r="G176" s="23">
        <f t="shared" si="14"/>
        <v>0.11818966735216085</v>
      </c>
    </row>
    <row r="177" spans="2:7" x14ac:dyDescent="0.2">
      <c r="B177" s="52" t="s">
        <v>194</v>
      </c>
      <c r="C177" s="49">
        <f t="shared" si="11"/>
        <v>796.26800000000003</v>
      </c>
      <c r="D177" s="35">
        <f t="shared" si="12"/>
        <v>94.11</v>
      </c>
      <c r="E177" s="37">
        <f t="shared" si="13"/>
        <v>1129.32</v>
      </c>
      <c r="F177" s="22">
        <f t="shared" si="10"/>
        <v>1.4182662118784126</v>
      </c>
      <c r="G177" s="23">
        <f t="shared" si="14"/>
        <v>0.11818885098986771</v>
      </c>
    </row>
    <row r="178" spans="2:7" x14ac:dyDescent="0.2">
      <c r="B178" s="52" t="s">
        <v>195</v>
      </c>
      <c r="C178" s="49">
        <f t="shared" si="11"/>
        <v>796.27350000000001</v>
      </c>
      <c r="D178" s="35">
        <f t="shared" si="12"/>
        <v>94.11</v>
      </c>
      <c r="E178" s="37">
        <f t="shared" si="13"/>
        <v>1129.32</v>
      </c>
      <c r="F178" s="22">
        <f t="shared" si="10"/>
        <v>1.4182564156662252</v>
      </c>
      <c r="G178" s="23">
        <f t="shared" si="14"/>
        <v>0.11818803463885209</v>
      </c>
    </row>
    <row r="179" spans="2:7" x14ac:dyDescent="0.2">
      <c r="B179" s="52" t="s">
        <v>196</v>
      </c>
      <c r="C179" s="49">
        <f t="shared" si="11"/>
        <v>796.279</v>
      </c>
      <c r="D179" s="35">
        <f t="shared" si="12"/>
        <v>94.11</v>
      </c>
      <c r="E179" s="37">
        <f t="shared" si="13"/>
        <v>1129.32</v>
      </c>
      <c r="F179" s="22">
        <f t="shared" si="10"/>
        <v>1.418246619589365</v>
      </c>
      <c r="G179" s="23">
        <f t="shared" si="14"/>
        <v>0.11818721829911376</v>
      </c>
    </row>
    <row r="180" spans="2:7" x14ac:dyDescent="0.2">
      <c r="B180" s="52" t="s">
        <v>197</v>
      </c>
      <c r="C180" s="49">
        <f t="shared" si="11"/>
        <v>796.28450000000009</v>
      </c>
      <c r="D180" s="35">
        <f t="shared" si="12"/>
        <v>94.11</v>
      </c>
      <c r="E180" s="37">
        <f t="shared" si="13"/>
        <v>1129.32</v>
      </c>
      <c r="F180" s="22">
        <f t="shared" si="10"/>
        <v>1.4182368236478291</v>
      </c>
      <c r="G180" s="23">
        <f t="shared" si="14"/>
        <v>0.11818640197065243</v>
      </c>
    </row>
    <row r="181" spans="2:7" x14ac:dyDescent="0.2">
      <c r="B181" s="52" t="s">
        <v>198</v>
      </c>
      <c r="C181" s="49">
        <f t="shared" si="11"/>
        <v>796.29000000000008</v>
      </c>
      <c r="D181" s="35">
        <f t="shared" si="12"/>
        <v>94.11</v>
      </c>
      <c r="E181" s="37">
        <f t="shared" si="13"/>
        <v>1129.32</v>
      </c>
      <c r="F181" s="22">
        <f t="shared" si="10"/>
        <v>1.4182270278416154</v>
      </c>
      <c r="G181" s="23">
        <f t="shared" si="14"/>
        <v>0.11818558565346794</v>
      </c>
    </row>
    <row r="182" spans="2:7" x14ac:dyDescent="0.2">
      <c r="B182" s="52" t="s">
        <v>199</v>
      </c>
      <c r="C182" s="49">
        <f t="shared" si="11"/>
        <v>796.29550000000006</v>
      </c>
      <c r="D182" s="35">
        <f t="shared" si="12"/>
        <v>94.11</v>
      </c>
      <c r="E182" s="37">
        <f t="shared" si="13"/>
        <v>1129.32</v>
      </c>
      <c r="F182" s="22">
        <f t="shared" si="10"/>
        <v>1.4182172321707203</v>
      </c>
      <c r="G182" s="23">
        <f t="shared" si="14"/>
        <v>0.11818476934756002</v>
      </c>
    </row>
    <row r="183" spans="2:7" x14ac:dyDescent="0.2">
      <c r="B183" s="52" t="s">
        <v>200</v>
      </c>
      <c r="C183" s="49">
        <f t="shared" si="11"/>
        <v>796.30100000000004</v>
      </c>
      <c r="D183" s="35">
        <f t="shared" si="12"/>
        <v>94.11</v>
      </c>
      <c r="E183" s="37">
        <f t="shared" si="13"/>
        <v>1129.32</v>
      </c>
      <c r="F183" s="22">
        <f t="shared" si="10"/>
        <v>1.4182074366351416</v>
      </c>
      <c r="G183" s="23">
        <f t="shared" si="14"/>
        <v>0.11818395305292846</v>
      </c>
    </row>
    <row r="184" spans="2:7" x14ac:dyDescent="0.2">
      <c r="B184" s="52" t="s">
        <v>201</v>
      </c>
      <c r="C184" s="54">
        <f t="shared" si="11"/>
        <v>796.30650000000003</v>
      </c>
      <c r="D184" s="54">
        <f t="shared" si="12"/>
        <v>94.11</v>
      </c>
      <c r="E184" s="37">
        <f t="shared" si="13"/>
        <v>1129.32</v>
      </c>
      <c r="F184" s="22">
        <f t="shared" si="10"/>
        <v>1.4181976412348762</v>
      </c>
      <c r="G184" s="23">
        <f t="shared" si="14"/>
        <v>0.11818313676957302</v>
      </c>
    </row>
    <row r="185" spans="2:7" x14ac:dyDescent="0.2">
      <c r="B185" s="52" t="s">
        <v>202</v>
      </c>
      <c r="C185" s="54">
        <f t="shared" si="11"/>
        <v>796.31200000000001</v>
      </c>
      <c r="D185" s="54">
        <f t="shared" si="12"/>
        <v>94.11</v>
      </c>
      <c r="E185" s="37">
        <f t="shared" si="13"/>
        <v>1129.32</v>
      </c>
      <c r="F185" s="22">
        <f t="shared" si="10"/>
        <v>1.4181878459699213</v>
      </c>
      <c r="G185" s="23">
        <f t="shared" si="14"/>
        <v>0.11818232049749344</v>
      </c>
    </row>
    <row r="186" spans="2:7" x14ac:dyDescent="0.2">
      <c r="B186" s="52" t="s">
        <v>203</v>
      </c>
      <c r="C186" s="49">
        <f t="shared" si="11"/>
        <v>796.3175</v>
      </c>
      <c r="D186" s="35">
        <f t="shared" si="12"/>
        <v>94.12</v>
      </c>
      <c r="E186" s="37">
        <f t="shared" si="13"/>
        <v>1129.44</v>
      </c>
      <c r="F186" s="22">
        <f t="shared" si="10"/>
        <v>1.4183287445020361</v>
      </c>
      <c r="G186" s="23">
        <f t="shared" si="14"/>
        <v>0.11819406204183634</v>
      </c>
    </row>
    <row r="187" spans="2:7" x14ac:dyDescent="0.2">
      <c r="B187" s="52" t="s">
        <v>204</v>
      </c>
      <c r="C187" s="49">
        <f t="shared" si="11"/>
        <v>796.32299999999998</v>
      </c>
      <c r="D187" s="35">
        <f t="shared" si="12"/>
        <v>94.12</v>
      </c>
      <c r="E187" s="37">
        <f t="shared" si="13"/>
        <v>1129.44</v>
      </c>
      <c r="F187" s="22">
        <f t="shared" si="10"/>
        <v>1.418318948466891</v>
      </c>
      <c r="G187" s="23">
        <f t="shared" si="14"/>
        <v>0.11819324570557425</v>
      </c>
    </row>
    <row r="188" spans="2:7" x14ac:dyDescent="0.2">
      <c r="B188" s="52" t="s">
        <v>205</v>
      </c>
      <c r="C188" s="49">
        <f t="shared" si="11"/>
        <v>796.32849999999996</v>
      </c>
      <c r="D188" s="35">
        <f t="shared" si="12"/>
        <v>94.12</v>
      </c>
      <c r="E188" s="37">
        <f t="shared" si="13"/>
        <v>1129.44</v>
      </c>
      <c r="F188" s="22">
        <f t="shared" si="10"/>
        <v>1.4183091525670626</v>
      </c>
      <c r="G188" s="23">
        <f t="shared" si="14"/>
        <v>0.11819242938058855</v>
      </c>
    </row>
    <row r="189" spans="2:7" x14ac:dyDescent="0.2">
      <c r="B189" s="52" t="s">
        <v>206</v>
      </c>
      <c r="C189" s="49">
        <f t="shared" si="11"/>
        <v>796.33400000000017</v>
      </c>
      <c r="D189" s="35">
        <f t="shared" si="12"/>
        <v>94.12</v>
      </c>
      <c r="E189" s="37">
        <f t="shared" si="13"/>
        <v>1129.44</v>
      </c>
      <c r="F189" s="22">
        <f t="shared" si="10"/>
        <v>1.4182993568025475</v>
      </c>
      <c r="G189" s="23">
        <f t="shared" si="14"/>
        <v>0.11819161306687896</v>
      </c>
    </row>
    <row r="190" spans="2:7" x14ac:dyDescent="0.2">
      <c r="B190" s="52" t="s">
        <v>207</v>
      </c>
      <c r="C190" s="49">
        <f t="shared" si="11"/>
        <v>796.33950000000016</v>
      </c>
      <c r="D190" s="35">
        <f t="shared" si="12"/>
        <v>94.12</v>
      </c>
      <c r="E190" s="37">
        <f t="shared" si="13"/>
        <v>1129.44</v>
      </c>
      <c r="F190" s="22">
        <f t="shared" si="10"/>
        <v>1.4182895611733435</v>
      </c>
      <c r="G190" s="23">
        <f t="shared" si="14"/>
        <v>0.11819079676444529</v>
      </c>
    </row>
    <row r="191" spans="2:7" x14ac:dyDescent="0.2">
      <c r="B191" s="52" t="s">
        <v>208</v>
      </c>
      <c r="C191" s="49">
        <f t="shared" si="11"/>
        <v>796.34500000000014</v>
      </c>
      <c r="D191" s="35">
        <f t="shared" si="12"/>
        <v>94.12</v>
      </c>
      <c r="E191" s="37">
        <f t="shared" si="13"/>
        <v>1129.44</v>
      </c>
      <c r="F191" s="22">
        <f t="shared" si="10"/>
        <v>1.4182797656794477</v>
      </c>
      <c r="G191" s="23">
        <f t="shared" si="14"/>
        <v>0.11818998047328731</v>
      </c>
    </row>
    <row r="192" spans="2:7" x14ac:dyDescent="0.2">
      <c r="B192" s="52" t="s">
        <v>209</v>
      </c>
      <c r="C192" s="49">
        <f t="shared" si="11"/>
        <v>796.35050000000012</v>
      </c>
      <c r="D192" s="35">
        <f t="shared" si="12"/>
        <v>94.12</v>
      </c>
      <c r="E192" s="37">
        <f t="shared" si="13"/>
        <v>1129.44</v>
      </c>
      <c r="F192" s="22">
        <f t="shared" si="10"/>
        <v>1.4182699703208572</v>
      </c>
      <c r="G192" s="23">
        <f t="shared" si="14"/>
        <v>0.11818916419340476</v>
      </c>
    </row>
    <row r="193" spans="2:7" x14ac:dyDescent="0.2">
      <c r="B193" s="52" t="s">
        <v>210</v>
      </c>
      <c r="C193" s="49">
        <f t="shared" si="11"/>
        <v>796.35600000000011</v>
      </c>
      <c r="D193" s="35">
        <f t="shared" si="12"/>
        <v>94.12</v>
      </c>
      <c r="E193" s="37">
        <f t="shared" si="13"/>
        <v>1129.44</v>
      </c>
      <c r="F193" s="22">
        <f t="shared" ref="F193:F200" si="15">E193/C193</f>
        <v>1.4182601750975694</v>
      </c>
      <c r="G193" s="23">
        <f t="shared" si="14"/>
        <v>0.11818834792479745</v>
      </c>
    </row>
    <row r="194" spans="2:7" x14ac:dyDescent="0.2">
      <c r="B194" s="52" t="s">
        <v>211</v>
      </c>
      <c r="C194" s="49">
        <f t="shared" ref="C194:C200" si="16">B194*55%</f>
        <v>796.36150000000009</v>
      </c>
      <c r="D194" s="35">
        <f t="shared" ref="D194:D200" si="17">ROUNDUP(MIN(IF(B194&gt;675,(B194-675)*0.1+675*0.025,B194*0.025),0.065*B194),2)</f>
        <v>94.12</v>
      </c>
      <c r="E194" s="37">
        <f t="shared" ref="E194:E200" si="18">D194*12</f>
        <v>1129.44</v>
      </c>
      <c r="F194" s="22">
        <f t="shared" si="15"/>
        <v>1.4182503800095809</v>
      </c>
      <c r="G194" s="23">
        <f t="shared" ref="G194:G200" si="19">F194/12</f>
        <v>0.11818753166746508</v>
      </c>
    </row>
    <row r="195" spans="2:7" x14ac:dyDescent="0.2">
      <c r="B195" s="52" t="s">
        <v>212</v>
      </c>
      <c r="C195" s="49">
        <f t="shared" si="16"/>
        <v>796.36700000000008</v>
      </c>
      <c r="D195" s="35">
        <f t="shared" si="17"/>
        <v>94.12</v>
      </c>
      <c r="E195" s="37">
        <f t="shared" si="18"/>
        <v>1129.44</v>
      </c>
      <c r="F195" s="22">
        <f t="shared" si="15"/>
        <v>1.4182405850568895</v>
      </c>
      <c r="G195" s="23">
        <f t="shared" si="19"/>
        <v>0.11818671542140746</v>
      </c>
    </row>
    <row r="196" spans="2:7" x14ac:dyDescent="0.2">
      <c r="B196" s="52" t="s">
        <v>213</v>
      </c>
      <c r="C196" s="49">
        <f t="shared" si="16"/>
        <v>796.37250000000006</v>
      </c>
      <c r="D196" s="35">
        <f t="shared" si="17"/>
        <v>94.12</v>
      </c>
      <c r="E196" s="37">
        <f t="shared" si="18"/>
        <v>1129.44</v>
      </c>
      <c r="F196" s="22">
        <f t="shared" si="15"/>
        <v>1.4182307902394922</v>
      </c>
      <c r="G196" s="23">
        <f t="shared" si="19"/>
        <v>0.11818589918662435</v>
      </c>
    </row>
    <row r="197" spans="2:7" x14ac:dyDescent="0.2">
      <c r="B197" s="52" t="s">
        <v>214</v>
      </c>
      <c r="C197" s="49">
        <f t="shared" si="16"/>
        <v>796.37800000000004</v>
      </c>
      <c r="D197" s="35">
        <f t="shared" si="17"/>
        <v>94.12</v>
      </c>
      <c r="E197" s="37">
        <f t="shared" si="18"/>
        <v>1129.44</v>
      </c>
      <c r="F197" s="22">
        <f t="shared" si="15"/>
        <v>1.4182209955573861</v>
      </c>
      <c r="G197" s="23">
        <f t="shared" si="19"/>
        <v>0.11818508296311551</v>
      </c>
    </row>
    <row r="198" spans="2:7" x14ac:dyDescent="0.2">
      <c r="B198" s="52" t="s">
        <v>215</v>
      </c>
      <c r="C198" s="49">
        <f t="shared" si="16"/>
        <v>796.38350000000003</v>
      </c>
      <c r="D198" s="35">
        <f t="shared" si="17"/>
        <v>94.12</v>
      </c>
      <c r="E198" s="37">
        <f t="shared" si="18"/>
        <v>1129.44</v>
      </c>
      <c r="F198" s="22">
        <f t="shared" si="15"/>
        <v>1.4182112010105685</v>
      </c>
      <c r="G198" s="23">
        <f t="shared" si="19"/>
        <v>0.11818426675088071</v>
      </c>
    </row>
    <row r="199" spans="2:7" x14ac:dyDescent="0.2">
      <c r="B199" s="52" t="s">
        <v>216</v>
      </c>
      <c r="C199" s="49">
        <f t="shared" si="16"/>
        <v>796.38900000000012</v>
      </c>
      <c r="D199" s="35">
        <f t="shared" si="17"/>
        <v>94.12</v>
      </c>
      <c r="E199" s="37">
        <f t="shared" si="18"/>
        <v>1129.44</v>
      </c>
      <c r="F199" s="22">
        <f t="shared" si="15"/>
        <v>1.4182014065990363</v>
      </c>
      <c r="G199" s="23">
        <f t="shared" si="19"/>
        <v>0.11818345054991969</v>
      </c>
    </row>
    <row r="200" spans="2:7" x14ac:dyDescent="0.2">
      <c r="B200" s="52" t="s">
        <v>217</v>
      </c>
      <c r="C200" s="49">
        <f t="shared" si="16"/>
        <v>796.39450000000011</v>
      </c>
      <c r="D200" s="35">
        <f t="shared" si="17"/>
        <v>94.12</v>
      </c>
      <c r="E200" s="37">
        <f t="shared" si="18"/>
        <v>1129.44</v>
      </c>
      <c r="F200" s="22">
        <f t="shared" si="15"/>
        <v>1.4181916123227871</v>
      </c>
      <c r="G200" s="23">
        <f t="shared" si="19"/>
        <v>0.11818263436023226</v>
      </c>
    </row>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SBP CA</vt:lpstr>
      <vt:lpstr>DOB</vt:lpstr>
      <vt:lpstr>Sheet1</vt:lpstr>
      <vt:lpstr>'SBP CA'!Print_Area</vt:lpstr>
    </vt:vector>
  </TitlesOfParts>
  <Company>55 MSS/DPMD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WilliamsH</dc:creator>
  <cp:lastModifiedBy>1087990555C</cp:lastModifiedBy>
  <cp:lastPrinted>2018-12-19T20:42:04Z</cp:lastPrinted>
  <dcterms:created xsi:type="dcterms:W3CDTF">2003-02-28T19:01:55Z</dcterms:created>
  <dcterms:modified xsi:type="dcterms:W3CDTF">2018-12-28T17:56:27Z</dcterms:modified>
</cp:coreProperties>
</file>